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120" windowWidth="9375" windowHeight="4965" tabRatio="598" firstSheet="9" activeTab="12"/>
  </bookViews>
  <sheets>
    <sheet name="Notes" sheetId="1" r:id="rId1"/>
    <sheet name="Outside ECS" sheetId="2" r:id="rId2"/>
    <sheet name="Combined" sheetId="3" r:id="rId3"/>
    <sheet name="Users" sheetId="4" r:id="rId4"/>
    <sheet name="Accesses" sheetId="5" r:id="rId5"/>
    <sheet name="Deliveries" sheetId="6" r:id="rId6"/>
    <sheet name="Volume" sheetId="7" r:id="rId7"/>
    <sheet name="All Characterization" sheetId="8" r:id="rId8"/>
    <sheet name="Repeat Characterization " sheetId="9" r:id="rId9"/>
    <sheet name="Repeat Users " sheetId="10" r:id="rId10"/>
    <sheet name="Request Pie" sheetId="11" r:id="rId11"/>
    <sheet name="Users Pie " sheetId="12" r:id="rId12"/>
    <sheet name="Five-Year Tables" sheetId="13" r:id="rId13"/>
    <sheet name="Plots" sheetId="14" state="hidden" r:id="rId14"/>
    <sheet name="Statistics" sheetId="15" state="hidden" r:id="rId15"/>
    <sheet name="instructions" sheetId="16" state="hidden" r:id="rId16"/>
    <sheet name="a" sheetId="17" state="hidden" r:id="rId17"/>
    <sheet name="e" sheetId="18" state="hidden" r:id="rId18"/>
  </sheets>
  <definedNames>
    <definedName name="DATABASE">'a'!$A$1:$M$94</definedName>
    <definedName name="_xlnm.Print_Area" localSheetId="2">'Combined'!$A$1:$L$65</definedName>
    <definedName name="_xlnm.Print_Area" localSheetId="1">'Outside ECS'!$A$1:$L$208</definedName>
  </definedNames>
  <calcPr fullCalcOnLoad="1"/>
</workbook>
</file>

<file path=xl/sharedStrings.xml><?xml version="1.0" encoding="utf-8"?>
<sst xmlns="http://schemas.openxmlformats.org/spreadsheetml/2006/main" count="1351" uniqueCount="420">
  <si>
    <t>User services personnel,  developers, and testers are not included in the user counts.  All addresses ending with the following hosts are included in the list of testers/developers: killians.gsfc.nasa.gov, killians-e.gsfc.nasa.gov, eos.hitc.com, harp.gsfc</t>
  </si>
  <si>
    <t>The user characterization report does not include local IMS users, WWW inquiry users, or off-line users making inquiries.  It does include anonymous FTP users, customers requesting deliveries in the month of the report, and users retrieving data via WWW.</t>
  </si>
  <si>
    <t>Inconsistencies in the ASF volume delivered are due to reports of hard-copy (paper or film) products with non-zero volumes that are the volumes of the digitized data.</t>
  </si>
  <si>
    <t>NSIDC statistics do not include the volume delivered except via anonymous FTP.</t>
  </si>
  <si>
    <t xml:space="preserve">SEDAC offline product request, tracking and inquiry data has not been received since April 1998.   </t>
  </si>
  <si>
    <t xml:space="preserve">ASF offline inquiry data has not been received since June 1999.   </t>
  </si>
  <si>
    <t>LaRC FTP data have not been received in a usable format since August 1999.  LaRC offline inquiry data has not been received since October 1999.</t>
  </si>
  <si>
    <t>Most of the ASF FTP log data for April 4 through August 20, 2000 is not reported due to a script error on the FTP server.</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</si>
  <si>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</si>
  <si>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</si>
  <si>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</si>
  <si>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</si>
  <si>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</si>
  <si>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</si>
  <si>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</si>
  <si>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</si>
  <si>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</si>
  <si>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</si>
  <si>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</si>
  <si>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</si>
  <si>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</si>
  <si>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</si>
  <si>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</si>
  <si>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</si>
  <si>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</si>
  <si>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</si>
  <si>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</si>
  <si>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</si>
  <si>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</si>
  <si>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</si>
  <si>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</si>
  <si>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</si>
  <si>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</si>
  <si>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</si>
  <si>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</si>
  <si>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</si>
  <si>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</si>
  <si>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ESDIS IMS (users)</t>
  </si>
  <si>
    <t>ESDIS Non-DAAC Clients</t>
  </si>
  <si>
    <t>EDG (users)</t>
  </si>
  <si>
    <t>Local IMS (users)</t>
  </si>
  <si>
    <t>WWW (users)</t>
  </si>
  <si>
    <t>FTP (users)</t>
  </si>
  <si>
    <t>Off-line (users)</t>
  </si>
  <si>
    <t>Total (users)</t>
  </si>
  <si>
    <t>Number of Accesses</t>
  </si>
  <si>
    <t>ESDIS IMS (accesses)</t>
  </si>
  <si>
    <t>ESDIS Non-DAAC.Clients</t>
  </si>
  <si>
    <t>EDG (accesses)</t>
  </si>
  <si>
    <t>Local IMS (accesses)</t>
  </si>
  <si>
    <t>WWW Inquiries</t>
  </si>
  <si>
    <t>WWW Data Retrievals</t>
  </si>
  <si>
    <t>FTP (accesses)</t>
  </si>
  <si>
    <t>Off-line (accesses)</t>
  </si>
  <si>
    <t>Total (accesses)</t>
  </si>
  <si>
    <t>REQUESTS AND RETRIEVALS</t>
  </si>
  <si>
    <t>Product Request Tracking and Delivery</t>
  </si>
  <si>
    <t>Previous Backlog</t>
  </si>
  <si>
    <t>Subscriptions Pending</t>
  </si>
  <si>
    <t>New Subscriptions</t>
  </si>
  <si>
    <t>Products Requested</t>
  </si>
  <si>
    <t>TOTAL NEW</t>
  </si>
  <si>
    <t>Backlog</t>
  </si>
  <si>
    <t>Request Turnaround</t>
  </si>
  <si>
    <t>Rejected by User</t>
  </si>
  <si>
    <t>Average (days)</t>
  </si>
  <si>
    <t>Maximum (days)</t>
  </si>
  <si>
    <t>Number Averaged</t>
  </si>
  <si>
    <t>Cancellations</t>
  </si>
  <si>
    <t>Anonymous FTP and WWW Retrievals</t>
  </si>
  <si>
    <t>FTP Product Retrievals</t>
  </si>
  <si>
    <t>WWW Product Retrievals</t>
  </si>
  <si>
    <t>TOTAL PRODUCTS DELIVERED</t>
  </si>
  <si>
    <t>System IMS Sessions Requesting Products</t>
  </si>
  <si>
    <t>EDG</t>
  </si>
  <si>
    <t>ESDIS IMS</t>
  </si>
  <si>
    <t>Deliveries by Types (Counts of Products)</t>
  </si>
  <si>
    <t>FTP Retrievals (products)</t>
  </si>
  <si>
    <t>Anon FTP Retrievals (products)</t>
  </si>
  <si>
    <t>WWW Retrievals (products)</t>
  </si>
  <si>
    <t>8mm (products)</t>
  </si>
  <si>
    <t>4mm (products)</t>
  </si>
  <si>
    <t>9 track (products)</t>
  </si>
  <si>
    <t>DLT (products)</t>
  </si>
  <si>
    <t>CD ROM (products)</t>
  </si>
  <si>
    <t>CD Rec (products)</t>
  </si>
  <si>
    <t>Floppy (products)</t>
  </si>
  <si>
    <t>DVD (products)</t>
  </si>
  <si>
    <t>Unknown (products)</t>
  </si>
  <si>
    <t>Non-Digital Product Units Delivered by DAACs</t>
  </si>
  <si>
    <t>Paper</t>
  </si>
  <si>
    <t>Film</t>
  </si>
  <si>
    <t>Video</t>
  </si>
  <si>
    <t>Deliveries by Request Source</t>
  </si>
  <si>
    <t>System IMS (counts)</t>
  </si>
  <si>
    <t>Local IMS (counts)</t>
  </si>
  <si>
    <t>DOTS (counts)</t>
  </si>
  <si>
    <t>E-mail (counts)</t>
  </si>
  <si>
    <t>FAX (counts)</t>
  </si>
  <si>
    <t>Phone (counts)</t>
  </si>
  <si>
    <t>Walk-in (counts)</t>
  </si>
  <si>
    <t>WWW (counts)</t>
  </si>
  <si>
    <t>Mail (counts)</t>
  </si>
  <si>
    <t>Subscription (counts)</t>
  </si>
  <si>
    <t>Unknown.(counts)</t>
  </si>
  <si>
    <t>Anon FTP Retrievals.(counts)</t>
  </si>
  <si>
    <t>WWW Retrievals.(counts)</t>
  </si>
  <si>
    <t>Total Deliveries.(counts)</t>
  </si>
  <si>
    <t>NEW USERS REQUESTING AND RETRIEVING PRODUCTS</t>
  </si>
  <si>
    <t>New Users Requesting Products Via IMS, Off-line, or WWW Order System, or Retrieving Via FTP</t>
  </si>
  <si>
    <t>US Government</t>
  </si>
  <si>
    <t>Educational</t>
  </si>
  <si>
    <t>Commercial</t>
  </si>
  <si>
    <t>Non-Profit</t>
  </si>
  <si>
    <t>Other USA</t>
  </si>
  <si>
    <t>Total USA</t>
  </si>
  <si>
    <t>Foreign</t>
  </si>
  <si>
    <t>Unknown</t>
  </si>
  <si>
    <t>Total</t>
  </si>
  <si>
    <t>New Users Retrieving Via WWW</t>
  </si>
  <si>
    <t>New Users Requesting or Retrieving Products - Union of Above</t>
  </si>
  <si>
    <t>ALL USERS REQUESTING AND RETRIEVING PRODUCTS</t>
  </si>
  <si>
    <t>All Users Requesting Products Via IMS, Off-line, or WWW Order System, or Retrieving Via FTP</t>
  </si>
  <si>
    <t>All Users Retrieving Via WWW</t>
  </si>
  <si>
    <t>All Users Requesting or Retrieving Products - Union of Above</t>
  </si>
  <si>
    <t>REPEAT USERS REQUESTING AND RETRIEVING PRODUCTS</t>
  </si>
  <si>
    <t>Repeat Users Requesting Products Via IMS, Off-line, or WWW Order System, or Retrieving Via FTP</t>
  </si>
  <si>
    <t>Repeat Users Retrieving Via WWW</t>
  </si>
  <si>
    <t>Repeat Users Requesting or Retrieving Products - Union of Above</t>
  </si>
  <si>
    <t>START</t>
  </si>
  <si>
    <t>STOP</t>
  </si>
  <si>
    <t>Annual</t>
  </si>
  <si>
    <t>numbers</t>
  </si>
  <si>
    <t>02/24/2000-09/30/2000</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</si>
  <si>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</si>
  <si>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</si>
  <si>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</si>
  <si>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</si>
  <si>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</si>
  <si>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</si>
  <si>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</si>
  <si>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</si>
  <si>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</si>
  <si>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</si>
  <si>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</si>
  <si>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</si>
  <si>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</si>
  <si>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</si>
  <si>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</si>
  <si>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</si>
  <si>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</si>
  <si>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</si>
  <si>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</si>
  <si>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</si>
  <si>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</si>
  <si>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</si>
  <si>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</si>
  <si>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</si>
  <si>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</si>
  <si>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</si>
  <si>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</si>
  <si>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</si>
  <si>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</si>
  <si>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</si>
  <si>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</si>
  <si>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</si>
  <si>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</si>
  <si>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</si>
  <si>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</si>
  <si>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</si>
  <si>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</si>
  <si>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</si>
  <si>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</si>
  <si>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</si>
  <si>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</si>
  <si>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</si>
  <si>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</si>
  <si>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</si>
  <si>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</si>
  <si>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ecacrqst)</t>
  </si>
  <si>
    <t>-----------</t>
  </si>
  <si>
    <t>-------------------------------------</t>
  </si>
  <si>
    <t>Notes on data held outside the EOS Core System (ECS):</t>
  </si>
  <si>
    <t>DAAC Fiscal Year 2000 Access Statistics for ECS and Non-ECS Held Data</t>
  </si>
  <si>
    <t>Email Address Total (users)</t>
  </si>
  <si>
    <t>ECS Total (users)</t>
  </si>
  <si>
    <t xml:space="preserve">Notes on data held in ECS: </t>
  </si>
  <si>
    <t>Notes on the combined report:</t>
  </si>
  <si>
    <t>Anonymous FTP and WWW Retrievals of Data Held Outside ECS</t>
  </si>
  <si>
    <t>Media Request Turnaround for Data Held Outside ECS</t>
  </si>
  <si>
    <t>Sum of Days</t>
  </si>
  <si>
    <t>Overall</t>
  </si>
  <si>
    <t>The average delivery time reported in the detailed table for data held outside ECS is the average delivery time for media products.  When Anonymous FTP and data retrievals from the WWW are included, the average is 3 days.</t>
  </si>
  <si>
    <t>ECS does not report accesses to the system unless a product was requested.  Since the only method of access to ECS is the EDG, the total accesses are given by the non-ECS total.</t>
  </si>
  <si>
    <t>Non-ECS New Subscriptions</t>
  </si>
  <si>
    <t>Non-ECS Products Requested</t>
  </si>
  <si>
    <t>Non-ECS TOTAL Requests</t>
  </si>
  <si>
    <t>Non_ECS Products Delivered</t>
  </si>
  <si>
    <t>ECS Requests</t>
  </si>
  <si>
    <t>Non-ECS (MB)</t>
  </si>
  <si>
    <t>Total Volume Delivered (MB)</t>
  </si>
  <si>
    <t>Volume Delivered by DAACs (MB)</t>
  </si>
  <si>
    <t>FTP (MB)</t>
  </si>
  <si>
    <t>Anon FTP (MB)</t>
  </si>
  <si>
    <t>WWW (MB)</t>
  </si>
  <si>
    <t>8mm (MB)</t>
  </si>
  <si>
    <t>4mm (MB)</t>
  </si>
  <si>
    <t>9 track (MB)</t>
  </si>
  <si>
    <t>DLT (MB)</t>
  </si>
  <si>
    <t>CD ROM (MB)</t>
  </si>
  <si>
    <t>CD Rec (MB)</t>
  </si>
  <si>
    <t>Floppy (MB)</t>
  </si>
  <si>
    <t>DVD (MB)</t>
  </si>
  <si>
    <t>Unknown (MB)</t>
  </si>
  <si>
    <t>Total Digital (MB)</t>
  </si>
  <si>
    <t>Volumes Delivered by Request Source (MB)</t>
  </si>
  <si>
    <t>System IMS (MB)</t>
  </si>
  <si>
    <t>Local IMS (MB)</t>
  </si>
  <si>
    <t>DOTS (MB)</t>
  </si>
  <si>
    <t>E-mail (MB)</t>
  </si>
  <si>
    <t>FAX (MB)</t>
  </si>
  <si>
    <t>Phone (MB)</t>
  </si>
  <si>
    <t>Walk-in (MB)</t>
  </si>
  <si>
    <t>WWW.(MB)</t>
  </si>
  <si>
    <t>Mail (MB)</t>
  </si>
  <si>
    <t>Subscription (MB)</t>
  </si>
  <si>
    <t>Anon FTP.(MB)</t>
  </si>
  <si>
    <t>Unknown.(MB)</t>
  </si>
  <si>
    <t>WWW Retrievals (MB)</t>
  </si>
  <si>
    <t>Total Volume (MB)</t>
  </si>
  <si>
    <t>One "product" is one granule.</t>
  </si>
  <si>
    <t xml:space="preserve">FTP accesses is the sum, over the year, of distinct users per day for each FTP system. </t>
  </si>
  <si>
    <t xml:space="preserve">WWW accesses is the sum, over the year, of distinct users per day for each WWW system, whether it be a home page or data order site. </t>
  </si>
  <si>
    <t xml:space="preserve">The EOS Data Gateway (EDG) is an interface to V0 IMS ordering systems and to ECS.  The data reported here includes both accesses to V0 systems and to ECS.  The data cannot be separated accurately.   </t>
  </si>
  <si>
    <t xml:space="preserve">The EOS Data Gateway (EDG) is used to access data held in ECS and also outside the ECS.  No way has been identified to separate the ECS and non-ECS accesses so all EDG statistics are reported under data held outside ECS.  This system reports users based on unique email addresses.  ECS contains both email addresses and user names so ECS users can be identified by a combination of email address and last name.  Since The ECS users are included in the non-ECS total and the computations are different, these two numbers are reported separately and should not be added or subtracted. </t>
  </si>
  <si>
    <t>entry for GSFC, and GCMD.  The format for the report is the same as was used for the September monthly</t>
  </si>
  <si>
    <t>report.</t>
  </si>
  <si>
    <t xml:space="preserve">the data in the Statistics Collection and Reporting System (SCRS) data base tables, with some hand  </t>
  </si>
  <si>
    <t xml:space="preserve">The usage statistics for the EOS Data Gateway (EDG) client are exaggerated for August and September because four installations were hit by a robot.   It is not known how many of the sessions reported were a result of robots. </t>
  </si>
  <si>
    <t xml:space="preserve">Rejected = number rejected for DAAC error.  It does not include cancellations or rejected for user error. </t>
  </si>
  <si>
    <t xml:space="preserve">Successful = completed + rejected for user error.  Cancelled product requests are not counted as successful.  </t>
  </si>
  <si>
    <t>The large volume of data delivered from JPL in June 2000 is due to the release of QuikSCAT data.  The large volume of data delivered from GSFC in June 2000 is due to a SeaWiFS reprocessing campaign.</t>
  </si>
  <si>
    <t xml:space="preserve">This report contains statistics for distribution of EOSDIS data during fiscal year 2000, October 1, 1999  </t>
  </si>
  <si>
    <t xml:space="preserve">The report was prepared October 27,2000 using all data received for February 24, 2000 through September 30, 2000.  </t>
  </si>
  <si>
    <t>10/01/1999</t>
  </si>
  <si>
    <t>09/30/2000</t>
  </si>
  <si>
    <t>Totals Recalculated with Hand Entries</t>
  </si>
  <si>
    <t>No identical user addresses used the WWW to retrieve products and also used another method to request a product.  The number of user addresses requesting or retrieving data from more than one DAAC during the fiscal year is 4,662.</t>
  </si>
  <si>
    <t>It is not possible to calculate the average days from a request for data to the delivery of the data in ECS at this time because the request date field is not accurate.</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</si>
  <si>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</si>
  <si>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</si>
  <si>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</si>
  <si>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</si>
  <si>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</si>
  <si>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</si>
  <si>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</si>
  <si>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</si>
  <si>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</si>
  <si>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</si>
  <si>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</si>
  <si>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</si>
  <si>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</si>
  <si>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</si>
  <si>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</si>
  <si>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</si>
  <si>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</si>
  <si>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</si>
  <si>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</si>
  <si>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</si>
  <si>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</si>
  <si>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</si>
  <si>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</si>
  <si>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</si>
  <si>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</si>
  <si>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</si>
  <si>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</si>
  <si>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</si>
  <si>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</si>
  <si>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</si>
  <si>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</si>
  <si>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</si>
  <si>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</si>
  <si>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</si>
  <si>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</si>
  <si>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</si>
  <si>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</si>
  <si>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</si>
  <si>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</si>
  <si>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</si>
  <si>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</si>
  <si>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</si>
  <si>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</si>
  <si>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</si>
  <si>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</si>
  <si>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</si>
  <si>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</si>
  <si>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</si>
  <si>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</si>
  <si>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</si>
  <si>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</si>
  <si>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</si>
  <si>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</si>
  <si>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</si>
  <si>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</si>
  <si>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</si>
  <si>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</si>
  <si>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</si>
  <si>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</si>
  <si>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</si>
  <si>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</si>
  <si>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</si>
  <si>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</si>
  <si>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</si>
  <si>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</si>
  <si>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</si>
  <si>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</si>
  <si>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</si>
  <si>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</si>
  <si>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</si>
  <si>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</si>
  <si>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</si>
  <si>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</si>
  <si>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</si>
  <si>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</si>
  <si>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</si>
  <si>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</si>
  <si>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</si>
  <si>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</si>
  <si>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</si>
  <si>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</si>
  <si>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</si>
  <si>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</si>
  <si>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</si>
  <si>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</si>
  <si>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</si>
  <si>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</si>
  <si>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</si>
  <si>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</si>
  <si>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</si>
  <si>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</si>
  <si>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</si>
  <si>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</si>
  <si>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</si>
  <si>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</si>
  <si>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</si>
  <si>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</si>
  <si>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</si>
  <si>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</si>
  <si>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</si>
  <si>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</si>
  <si>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</si>
  <si>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</si>
  <si>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</si>
  <si>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</si>
  <si>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</si>
  <si>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</si>
  <si>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</si>
  <si>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</si>
  <si>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</si>
  <si>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</si>
  <si>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</si>
  <si>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</si>
  <si>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</si>
  <si>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</si>
  <si>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</si>
  <si>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</si>
  <si>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</si>
  <si>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</si>
  <si>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</si>
  <si>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</si>
  <si>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</si>
  <si>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</si>
  <si>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</si>
  <si>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</si>
  <si>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</si>
  <si>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</si>
  <si>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</si>
  <si>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</si>
  <si>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</si>
  <si>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</si>
  <si>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</si>
  <si>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This report was generated in January 2001 from data received as of January 3, 2001.   It is based on</t>
  </si>
  <si>
    <t>FY96</t>
  </si>
  <si>
    <t>FY97</t>
  </si>
  <si>
    <t>FY98</t>
  </si>
  <si>
    <t>FY99</t>
  </si>
  <si>
    <t>Characterization of Users Requesting Products Each Fiscal Year</t>
  </si>
  <si>
    <t>Data Held Outside ECS (GB)</t>
  </si>
  <si>
    <t>Data Held by ECS (GB)</t>
  </si>
  <si>
    <t>Total (GB)</t>
  </si>
  <si>
    <t>DAAC Fiscal Year 2000 Access Statistics</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</si>
  <si>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</si>
  <si>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</si>
  <si>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</si>
  <si>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</si>
  <si>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</si>
  <si>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xml:space="preserve">Deliveries of data held in ECS are reported starting February 24, 2000. </t>
  </si>
  <si>
    <t>*  Notes:</t>
  </si>
  <si>
    <t>Total US</t>
  </si>
  <si>
    <t xml:space="preserve">The fiscal year 1999 data was generated from data received as of March 8, 2000 and corrected for ORNL users requesting   </t>
  </si>
  <si>
    <t xml:space="preserve"> products in January 2001.</t>
  </si>
  <si>
    <t xml:space="preserve">through September 30, 2000.  Values for previous fiscal years are taken from previous SCRS Fiscal year </t>
  </si>
  <si>
    <t>requesting products.</t>
  </si>
  <si>
    <t>Accesses Pie Chart</t>
  </si>
  <si>
    <t>to users</t>
  </si>
  <si>
    <t xml:space="preserve">from </t>
  </si>
  <si>
    <t>archive</t>
  </si>
  <si>
    <t xml:space="preserve">for </t>
  </si>
  <si>
    <t>MB</t>
  </si>
  <si>
    <t>ECS Products to End Users</t>
  </si>
  <si>
    <t>ECS Products to Subscribers</t>
  </si>
  <si>
    <t>Total ECS Products Delivered</t>
  </si>
  <si>
    <t>ECS to End Users (MB)</t>
  </si>
  <si>
    <t>ECS to Subscribers (MB)</t>
  </si>
  <si>
    <t>Total ECS Volume (MB)</t>
  </si>
  <si>
    <t xml:space="preserve">These notes list data known to be unavailable for this report (see items above).  Changes to the report algorithm since the FY99 report exclude cancelled products from the totals and altered the conversion from kilobytes to megabytes.  The effect of these changes on the FY99 report would be a total volume delivered in FY99 of approximately 119,273,000 MB delivered (a decrease of 10,130,000 MB).  </t>
  </si>
  <si>
    <t xml:space="preserve">summary reports.  The fiscal year 1999 summary data has been corrected for an error in the ORNL users </t>
  </si>
  <si>
    <t>Data delivered by ECS to subscriptions has been added to this version of the FY00 report.</t>
  </si>
  <si>
    <t>Data delivered by ECS to subscriptions has been added to this report.  All data delivered by ECS to subscribers is reported.  We cannot distinguish between different subscription destinations (Its, SCFs, SIPS, DAAC staff, etc.).</t>
  </si>
  <si>
    <t>FIX NUMBER OF REQUESTS AND CONSIDER SUBSCRIPTION USERS!!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</si>
</sst>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s>
  <fonts count="25">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s>
  <fills count="5">
    <fill>
      <patternFill/>
    </fill>
    <fill>
      <patternFill patternType="gray125"/>
    </fill>
    <fill>
      <patternFill patternType="lightGray"/>
    </fill>
    <fill>
      <patternFill patternType="solid">
        <fgColor indexed="65"/>
        <bgColor indexed="64"/>
      </patternFill>
    </fill>
    <fill>
      <patternFill patternType="gray0625"/>
    </fill>
  </fills>
  <borders count="30">
    <border>
      <left/>
      <right/>
      <top/>
      <bottom/>
      <diagonal/>
    </border>
    <border>
      <left>
        <color indexed="63"/>
      </left>
      <right>
        <color indexed="63"/>
      </right>
      <top style="double"/>
      <bottom>
        <color indexed="63"/>
      </bottom>
    </border>
    <border>
      <left style="thin"/>
      <right style="thin"/>
      <top style="thin"/>
      <bottom style="thin"/>
    </border>
    <border>
      <left style="thin"/>
      <right style="thin"/>
      <top style="thin"/>
      <bottom style="double"/>
    </border>
    <border>
      <left style="double"/>
      <right style="thin"/>
      <top style="thin"/>
      <bottom style="thin"/>
    </border>
    <border>
      <left style="thin"/>
      <right style="double"/>
      <top>
        <color indexed="63"/>
      </top>
      <bottom>
        <color indexed="63"/>
      </bottom>
    </border>
    <border>
      <left style="thin"/>
      <right style="thin"/>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double"/>
    </border>
    <border>
      <left style="double"/>
      <right style="thin"/>
      <top style="double"/>
      <bottom style="thin"/>
    </border>
    <border>
      <left style="thin"/>
      <right style="thin"/>
      <top>
        <color indexed="63"/>
      </top>
      <bottom>
        <color indexed="63"/>
      </bottom>
    </border>
    <border>
      <left>
        <color indexed="63"/>
      </left>
      <right style="double"/>
      <top style="thin"/>
      <bottom>
        <color indexed="63"/>
      </bottom>
    </border>
    <border>
      <left>
        <color indexed="63"/>
      </left>
      <right style="thin"/>
      <top style="thin"/>
      <bottom>
        <color indexed="63"/>
      </bottom>
    </border>
    <border>
      <left style="thin"/>
      <right style="double"/>
      <top style="double"/>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9"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xf numFmtId="10" fontId="9" fillId="0" borderId="0" applyFont="0" applyFill="0" applyBorder="0" applyAlignment="0" applyProtection="0"/>
    <xf numFmtId="0" fontId="9" fillId="0" borderId="1" applyNumberFormat="0" applyFont="0" applyFill="0" applyAlignment="0" applyProtection="0"/>
  </cellStyleXfs>
  <cellXfs count="107">
    <xf numFmtId="0" fontId="0" fillId="0" borderId="0" xfId="0" applyAlignment="1">
      <alignment/>
    </xf>
    <xf numFmtId="1" fontId="0" fillId="0" borderId="0" xfId="0" applyNumberFormat="1" applyAlignment="1">
      <alignment/>
    </xf>
    <xf numFmtId="3" fontId="0" fillId="0" borderId="2" xfId="0" applyNumberFormat="1" applyBorder="1" applyAlignment="1">
      <alignment/>
    </xf>
    <xf numFmtId="3" fontId="0" fillId="0" borderId="3" xfId="0" applyNumberFormat="1" applyBorder="1" applyAlignment="1">
      <alignment/>
    </xf>
    <xf numFmtId="3" fontId="0" fillId="2" borderId="2" xfId="0" applyNumberFormat="1" applyFill="1" applyBorder="1" applyAlignment="1">
      <alignment/>
    </xf>
    <xf numFmtId="3" fontId="0" fillId="0" borderId="0"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4" fillId="0" borderId="0" xfId="0" applyNumberFormat="1" applyFont="1" applyAlignment="1">
      <alignment horizontal="centerContinuous"/>
    </xf>
    <xf numFmtId="3" fontId="0" fillId="0" borderId="0" xfId="0" applyNumberFormat="1" applyAlignment="1">
      <alignment horizontal="centerContinuous"/>
    </xf>
    <xf numFmtId="3" fontId="0" fillId="0" borderId="0" xfId="0" applyNumberFormat="1" applyAlignment="1">
      <alignment/>
    </xf>
    <xf numFmtId="3" fontId="5" fillId="0" borderId="0" xfId="0" applyNumberFormat="1" applyFont="1" applyAlignment="1">
      <alignment horizontal="centerContinuous"/>
    </xf>
    <xf numFmtId="3" fontId="0" fillId="0" borderId="0" xfId="0" applyNumberFormat="1" applyFont="1" applyAlignment="1">
      <alignment horizontal="right"/>
    </xf>
    <xf numFmtId="3" fontId="0" fillId="0" borderId="0" xfId="0" applyNumberFormat="1" applyAlignment="1">
      <alignment horizontal="right"/>
    </xf>
    <xf numFmtId="3" fontId="6" fillId="0" borderId="0" xfId="0" applyNumberFormat="1" applyFont="1" applyAlignment="1">
      <alignment horizontal="centerContinuous"/>
    </xf>
    <xf numFmtId="3" fontId="5" fillId="0" borderId="0" xfId="0" applyNumberFormat="1" applyFont="1" applyAlignment="1">
      <alignment horizontal="centerContinuous"/>
    </xf>
    <xf numFmtId="3" fontId="0" fillId="0" borderId="0" xfId="0" applyNumberFormat="1" applyBorder="1" applyAlignment="1">
      <alignment horizontal="centerContinuous"/>
    </xf>
    <xf numFmtId="3" fontId="0" fillId="0" borderId="0" xfId="0" applyNumberFormat="1" applyAlignment="1">
      <alignment horizontal="right" vertical="center" wrapText="1"/>
    </xf>
    <xf numFmtId="3" fontId="0" fillId="0" borderId="7" xfId="0" applyNumberFormat="1" applyBorder="1" applyAlignment="1">
      <alignment vertical="center"/>
    </xf>
    <xf numFmtId="3" fontId="0" fillId="0" borderId="8" xfId="0" applyNumberFormat="1" applyBorder="1" applyAlignment="1">
      <alignment vertical="center"/>
    </xf>
    <xf numFmtId="3" fontId="0" fillId="0" borderId="9" xfId="0" applyNumberFormat="1" applyBorder="1" applyAlignment="1">
      <alignment vertical="center"/>
    </xf>
    <xf numFmtId="3" fontId="0" fillId="0" borderId="5" xfId="0" applyNumberFormat="1" applyBorder="1" applyAlignment="1">
      <alignment vertical="center"/>
    </xf>
    <xf numFmtId="3" fontId="0" fillId="0" borderId="10" xfId="0" applyNumberFormat="1" applyBorder="1" applyAlignment="1">
      <alignment vertical="center"/>
    </xf>
    <xf numFmtId="3" fontId="0" fillId="0" borderId="0" xfId="0" applyNumberFormat="1" applyAlignment="1">
      <alignment vertical="center"/>
    </xf>
    <xf numFmtId="3" fontId="6" fillId="0" borderId="0" xfId="0" applyNumberFormat="1" applyFont="1" applyAlignment="1">
      <alignment horizontal="centerContinuous"/>
    </xf>
    <xf numFmtId="3" fontId="0" fillId="0" borderId="0" xfId="0" applyNumberFormat="1" applyBorder="1" applyAlignment="1">
      <alignment horizontal="centerContinuous" vertical="center"/>
    </xf>
    <xf numFmtId="3" fontId="0" fillId="0" borderId="0" xfId="0" applyNumberFormat="1" applyFont="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3" fontId="0" fillId="0" borderId="6" xfId="0" applyNumberFormat="1" applyBorder="1" applyAlignment="1">
      <alignment horizontal="right"/>
    </xf>
    <xf numFmtId="3" fontId="0" fillId="0" borderId="11" xfId="0" applyNumberFormat="1" applyBorder="1" applyAlignment="1">
      <alignment horizontal="right"/>
    </xf>
    <xf numFmtId="3" fontId="0" fillId="0" borderId="0" xfId="0" applyNumberFormat="1" applyAlignment="1">
      <alignment horizontal="centerContinuous" vertical="center"/>
    </xf>
    <xf numFmtId="3" fontId="6" fillId="0" borderId="0" xfId="0" applyNumberFormat="1" applyFont="1" applyAlignment="1">
      <alignment horizontal="centerContinuous" vertical="center"/>
    </xf>
    <xf numFmtId="3" fontId="0" fillId="0" borderId="12" xfId="0" applyNumberFormat="1" applyBorder="1" applyAlignment="1">
      <alignment/>
    </xf>
    <xf numFmtId="3" fontId="0" fillId="0" borderId="0" xfId="0" applyNumberFormat="1" applyFont="1" applyAlignment="1">
      <alignment horizontal="right" vertical="center"/>
    </xf>
    <xf numFmtId="3" fontId="0" fillId="0" borderId="2" xfId="0" applyNumberFormat="1" applyBorder="1" applyAlignment="1">
      <alignment horizontal="right" vertical="center"/>
    </xf>
    <xf numFmtId="3" fontId="0" fillId="0" borderId="0" xfId="0" applyNumberFormat="1" applyBorder="1" applyAlignment="1">
      <alignment horizontal="right" vertical="center"/>
    </xf>
    <xf numFmtId="3" fontId="0" fillId="0" borderId="4" xfId="0" applyNumberFormat="1" applyBorder="1" applyAlignment="1">
      <alignment horizontal="right" vertical="center"/>
    </xf>
    <xf numFmtId="3" fontId="0" fillId="0" borderId="11"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4" xfId="0" applyNumberFormat="1" applyBorder="1" applyAlignment="1">
      <alignment vertical="center"/>
    </xf>
    <xf numFmtId="3" fontId="5" fillId="0" borderId="0" xfId="0" applyNumberFormat="1" applyFont="1" applyAlignment="1">
      <alignment horizontal="centerContinuous" wrapText="1"/>
    </xf>
    <xf numFmtId="3" fontId="0" fillId="2" borderId="2" xfId="0" applyNumberFormat="1" applyFill="1" applyBorder="1" applyAlignment="1">
      <alignment vertical="center"/>
    </xf>
    <xf numFmtId="3" fontId="0" fillId="3" borderId="5" xfId="0" applyNumberFormat="1" applyFill="1" applyBorder="1" applyAlignment="1">
      <alignment/>
    </xf>
    <xf numFmtId="3" fontId="7" fillId="0" borderId="0" xfId="0" applyNumberFormat="1" applyFont="1" applyAlignment="1">
      <alignment horizontal="centerContinuous" vertical="center"/>
    </xf>
    <xf numFmtId="3" fontId="7" fillId="0" borderId="0" xfId="0" applyNumberFormat="1" applyFont="1" applyAlignment="1">
      <alignment/>
    </xf>
    <xf numFmtId="3" fontId="0" fillId="0" borderId="16" xfId="0" applyNumberFormat="1" applyBorder="1" applyAlignment="1">
      <alignment horizontal="right"/>
    </xf>
    <xf numFmtId="3" fontId="0" fillId="0" borderId="0" xfId="0" applyNumberFormat="1" applyBorder="1" applyAlignment="1">
      <alignment horizontal="right"/>
    </xf>
    <xf numFmtId="3" fontId="0" fillId="3" borderId="0" xfId="0" applyNumberFormat="1" applyFill="1" applyBorder="1" applyAlignment="1">
      <alignment horizontal="right"/>
    </xf>
    <xf numFmtId="14" fontId="0" fillId="0" borderId="0" xfId="0" applyNumberFormat="1" applyAlignment="1">
      <alignment/>
    </xf>
    <xf numFmtId="0" fontId="0" fillId="0" borderId="0" xfId="0" applyAlignment="1">
      <alignment wrapText="1"/>
    </xf>
    <xf numFmtId="0" fontId="0" fillId="0" borderId="0" xfId="0" applyAlignment="1">
      <alignment vertical="top"/>
    </xf>
    <xf numFmtId="17" fontId="0" fillId="0" borderId="0" xfId="0" applyNumberFormat="1" applyAlignment="1">
      <alignment horizontal="left"/>
    </xf>
    <xf numFmtId="0" fontId="0" fillId="0" borderId="0" xfId="0" applyAlignment="1">
      <alignment/>
    </xf>
    <xf numFmtId="0" fontId="0" fillId="0" borderId="0" xfId="0" applyAlignment="1">
      <alignment vertical="top" wrapText="1"/>
    </xf>
    <xf numFmtId="14" fontId="0" fillId="0" borderId="0" xfId="0" applyNumberFormat="1" applyAlignment="1">
      <alignment horizontal="right"/>
    </xf>
    <xf numFmtId="3" fontId="0" fillId="3" borderId="0" xfId="0" applyNumberFormat="1" applyFill="1" applyBorder="1" applyAlignment="1">
      <alignment/>
    </xf>
    <xf numFmtId="0" fontId="0" fillId="0" borderId="0" xfId="0" applyBorder="1" applyAlignment="1">
      <alignment wrapText="1"/>
    </xf>
    <xf numFmtId="3" fontId="0" fillId="0" borderId="17" xfId="0" applyNumberFormat="1" applyBorder="1" applyAlignment="1">
      <alignment/>
    </xf>
    <xf numFmtId="3" fontId="0" fillId="0" borderId="18" xfId="0" applyNumberFormat="1" applyBorder="1" applyAlignment="1">
      <alignment/>
    </xf>
    <xf numFmtId="3" fontId="0" fillId="3" borderId="19" xfId="0" applyNumberFormat="1" applyFill="1" applyBorder="1" applyAlignment="1">
      <alignment/>
    </xf>
    <xf numFmtId="3" fontId="0" fillId="0" borderId="20" xfId="0" applyNumberFormat="1" applyBorder="1" applyAlignment="1">
      <alignment/>
    </xf>
    <xf numFmtId="3" fontId="0" fillId="0" borderId="7" xfId="0" applyNumberFormat="1" applyBorder="1" applyAlignment="1">
      <alignment/>
    </xf>
    <xf numFmtId="3" fontId="0" fillId="2" borderId="6" xfId="0" applyNumberFormat="1" applyFill="1" applyBorder="1" applyAlignment="1">
      <alignment/>
    </xf>
    <xf numFmtId="0" fontId="0" fillId="0" borderId="21" xfId="0"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23" xfId="0" applyBorder="1" applyAlignment="1">
      <alignment/>
    </xf>
    <xf numFmtId="1" fontId="0" fillId="0" borderId="0" xfId="0" applyNumberFormat="1" applyFill="1" applyBorder="1" applyAlignment="1">
      <alignment horizontal="right"/>
    </xf>
    <xf numFmtId="17" fontId="0" fillId="0" borderId="23" xfId="0" applyNumberFormat="1" applyBorder="1" applyAlignment="1">
      <alignment/>
    </xf>
    <xf numFmtId="17" fontId="0" fillId="0" borderId="0" xfId="0" applyNumberFormat="1" applyBorder="1" applyAlignment="1">
      <alignment/>
    </xf>
    <xf numFmtId="1" fontId="0" fillId="0" borderId="0" xfId="0" applyNumberFormat="1" applyFill="1" applyBorder="1" applyAlignment="1">
      <alignment/>
    </xf>
    <xf numFmtId="17" fontId="0" fillId="0" borderId="24" xfId="0" applyNumberFormat="1" applyBorder="1" applyAlignment="1">
      <alignment/>
    </xf>
    <xf numFmtId="0" fontId="0" fillId="0" borderId="22" xfId="0" applyBorder="1" applyAlignment="1">
      <alignment/>
    </xf>
    <xf numFmtId="0" fontId="0" fillId="0" borderId="0" xfId="0" applyBorder="1" applyAlignment="1">
      <alignment/>
    </xf>
    <xf numFmtId="0" fontId="0" fillId="0" borderId="25" xfId="0" applyBorder="1" applyAlignment="1">
      <alignment/>
    </xf>
    <xf numFmtId="1" fontId="0" fillId="4" borderId="23" xfId="0" applyNumberFormat="1" applyFill="1" applyBorder="1" applyAlignment="1">
      <alignment/>
    </xf>
    <xf numFmtId="1" fontId="0" fillId="4" borderId="23" xfId="0" applyNumberFormat="1" applyFill="1" applyBorder="1" applyAlignment="1">
      <alignment horizontal="right"/>
    </xf>
    <xf numFmtId="17" fontId="0" fillId="0" borderId="26" xfId="0" applyNumberFormat="1" applyBorder="1" applyAlignment="1">
      <alignment/>
    </xf>
    <xf numFmtId="1" fontId="0" fillId="0" borderId="27" xfId="0" applyNumberFormat="1" applyBorder="1" applyAlignment="1">
      <alignment/>
    </xf>
    <xf numFmtId="1" fontId="0" fillId="0" borderId="28" xfId="0" applyNumberFormat="1" applyBorder="1" applyAlignment="1">
      <alignment/>
    </xf>
    <xf numFmtId="1" fontId="0" fillId="4" borderId="25" xfId="0" applyNumberFormat="1" applyFill="1" applyBorder="1" applyAlignment="1">
      <alignment horizontal="right"/>
    </xf>
    <xf numFmtId="1" fontId="0" fillId="4" borderId="25" xfId="0" applyNumberFormat="1" applyFill="1" applyBorder="1" applyAlignment="1">
      <alignment/>
    </xf>
    <xf numFmtId="1" fontId="0" fillId="4" borderId="29" xfId="0" applyNumberFormat="1" applyFill="1" applyBorder="1" applyAlignment="1">
      <alignment/>
    </xf>
    <xf numFmtId="0" fontId="0" fillId="4" borderId="23" xfId="0"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0" fontId="23" fillId="0" borderId="0" xfId="0" applyFont="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cellXfs>
  <cellStyles count="18">
    <cellStyle name="Normal" xfId="0"/>
    <cellStyle name="Comma" xfId="15"/>
    <cellStyle name="Comma [0]" xfId="16"/>
    <cellStyle name="Comma_SRCVOL" xfId="17"/>
    <cellStyle name="Comma0" xfId="18"/>
    <cellStyle name="Currency" xfId="19"/>
    <cellStyle name="Currency [0]" xfId="20"/>
    <cellStyle name="Currency_SRCVOL" xfId="21"/>
    <cellStyle name="Currency0" xfId="22"/>
    <cellStyle name="Date" xfId="23"/>
    <cellStyle name="Fixed" xfId="24"/>
    <cellStyle name="Heading 1" xfId="25"/>
    <cellStyle name="Heading 2" xfId="26"/>
    <cellStyle name="Hyperlink" xfId="27"/>
    <cellStyle name="Normal_SRCVOL" xfId="28"/>
    <cellStyle name="Percent" xfId="29"/>
    <cellStyle name="Percent_SRCVOL" xfId="30"/>
    <cellStyle name="Total"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Plots!$E$3:$E$10</c:f>
              <c:numCache>
                <c:ptCount val="8"/>
                <c:pt idx="4">
                  <c:v>1.865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Plots!$C$3:$C$10</c:f>
              <c:numCache>
                <c:ptCount val="8"/>
                <c:pt idx="0">
                  <c:v>434.099</c:v>
                </c:pt>
                <c:pt idx="1">
                  <c:v>743.921</c:v>
                </c:pt>
                <c:pt idx="2">
                  <c:v>1049.019</c:v>
                </c:pt>
                <c:pt idx="3">
                  <c:v>1268.455</c:v>
                </c:pt>
                <c:pt idx="4">
                  <c:v>1470.24</c:v>
                </c:pt>
                <c:pt idx="5">
                  <c:v>0</c:v>
                </c:pt>
                <c:pt idx="6">
                  <c:v>0</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Plots!$D$3:$D$10</c:f>
              <c:numCache>
                <c:ptCount val="8"/>
                <c:pt idx="5">
                  <c:v>1617.2640000000001</c:v>
                </c:pt>
                <c:pt idx="6">
                  <c:v>1778.9904000000004</c:v>
                </c:pt>
                <c:pt idx="7">
                  <c:v>1956.8894400000006</c:v>
                </c:pt>
              </c:numCache>
            </c:numRef>
          </c:val>
        </c:ser>
        <c:axId val="37637930"/>
        <c:axId val="3197051"/>
      </c:barChart>
      <c:catAx>
        <c:axId val="37637930"/>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197051"/>
        <c:crosses val="autoZero"/>
        <c:auto val="0"/>
        <c:lblOffset val="100"/>
        <c:noMultiLvlLbl val="0"/>
      </c:catAx>
      <c:valAx>
        <c:axId val="3197051"/>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37637930"/>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Plots!$D$53:$D$60</c:f>
              <c:numCache>
                <c:ptCount val="8"/>
                <c:pt idx="5">
                  <c:v>3635.4483000000005</c:v>
                </c:pt>
                <c:pt idx="6">
                  <c:v>3998.9931300000007</c:v>
                </c:pt>
                <c:pt idx="7">
                  <c:v>4398.892443000002</c:v>
                </c:pt>
              </c:numCache>
            </c:numRef>
          </c:val>
        </c:ser>
        <c:ser>
          <c:idx val="0"/>
          <c:order val="1"/>
          <c:tx>
            <c:strRef>
              <c:f>Plots!$C$52</c:f>
              <c:strCache>
                <c:ptCount val="1"/>
                <c:pt idx="0">
                  <c:v>All Data</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Plots!$C$53:$C$60</c:f>
              <c:numCache>
                <c:ptCount val="8"/>
                <c:pt idx="0">
                  <c:v>719.855</c:v>
                </c:pt>
                <c:pt idx="1">
                  <c:v>1284.83</c:v>
                </c:pt>
                <c:pt idx="2">
                  <c:v>1913.681</c:v>
                </c:pt>
                <c:pt idx="3">
                  <c:v>2560.328</c:v>
                </c:pt>
                <c:pt idx="4">
                  <c:v>3304.953</c:v>
                </c:pt>
              </c:numCache>
            </c:numRef>
          </c:val>
        </c:ser>
        <c:overlap val="100"/>
        <c:axId val="28773460"/>
        <c:axId val="57634549"/>
      </c:barChart>
      <c:catAx>
        <c:axId val="28773460"/>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57634549"/>
        <c:crosses val="autoZero"/>
        <c:auto val="0"/>
        <c:lblOffset val="100"/>
        <c:noMultiLvlLbl val="0"/>
      </c:catAx>
      <c:valAx>
        <c:axId val="57634549"/>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28773460"/>
        <c:crossesAt val="1"/>
        <c:crossBetween val="between"/>
        <c:dispUnits/>
      </c:valAx>
      <c:spPr>
        <a:solidFill>
          <a:srgbClr val="FFFFFF"/>
        </a:solidFill>
      </c:spPr>
    </c:plotArea>
    <c:legend>
      <c:legendPos val="r"/>
      <c:layout>
        <c:manualLayout>
          <c:xMode val="edge"/>
          <c:yMode val="edge"/>
          <c:x val="0.7175"/>
          <c:y val="0.356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Plots!$D$19</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Plots!$D$20:$D$27</c:f>
              <c:numCache>
                <c:ptCount val="8"/>
                <c:pt idx="5">
                  <c:v>9587.394600000001</c:v>
                </c:pt>
                <c:pt idx="6">
                  <c:v>10066.764330000002</c:v>
                </c:pt>
                <c:pt idx="7">
                  <c:v>10570.102546500002</c:v>
                </c:pt>
              </c:numCache>
            </c:numRef>
          </c:val>
        </c:ser>
        <c:ser>
          <c:idx val="1"/>
          <c:order val="1"/>
          <c:tx>
            <c:strRef>
              <c:f>Plots!$C$19</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Plots!$C$20:$C$27</c:f>
              <c:numCache>
                <c:ptCount val="8"/>
                <c:pt idx="0">
                  <c:v>1712.36</c:v>
                </c:pt>
                <c:pt idx="1">
                  <c:v>3347.038</c:v>
                </c:pt>
                <c:pt idx="2">
                  <c:v>4511.353</c:v>
                </c:pt>
                <c:pt idx="3">
                  <c:v>5689.833</c:v>
                </c:pt>
                <c:pt idx="4">
                  <c:v>8054.777</c:v>
                </c:pt>
              </c:numCache>
            </c:numRef>
          </c:val>
        </c:ser>
        <c:ser>
          <c:idx val="2"/>
          <c:order val="2"/>
          <c:tx>
            <c:strRef>
              <c:f>Plots!$E$19</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Plots!$E$20:$E$27</c:f>
              <c:numCache>
                <c:ptCount val="8"/>
                <c:pt idx="4">
                  <c:v>1076.075</c:v>
                </c:pt>
              </c:numCache>
            </c:numRef>
          </c:val>
        </c:ser>
        <c:overlap val="100"/>
        <c:axId val="48948894"/>
        <c:axId val="37886863"/>
      </c:barChart>
      <c:catAx>
        <c:axId val="48948894"/>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7625"/>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7886863"/>
        <c:crosses val="autoZero"/>
        <c:auto val="0"/>
        <c:lblOffset val="100"/>
        <c:noMultiLvlLbl val="0"/>
      </c:catAx>
      <c:valAx>
        <c:axId val="37886863"/>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48948894"/>
        <c:crossesAt val="1"/>
        <c:crossBetween val="between"/>
        <c:dispUnits/>
      </c:valAx>
      <c:spPr>
        <a:solidFill>
          <a:srgbClr val="FFFFFF"/>
        </a:solidFill>
      </c:spPr>
    </c:plotArea>
    <c:legend>
      <c:legendPos val="r"/>
      <c:layout>
        <c:manualLayout>
          <c:xMode val="edge"/>
          <c:yMode val="edge"/>
          <c:x val="0.73675"/>
          <c:y val="0.37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Plots!$D$36</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Plots!$D$37:$D$44</c:f>
              <c:numCache>
                <c:ptCount val="8"/>
                <c:pt idx="5">
                  <c:v>205734.16274414063</c:v>
                </c:pt>
                <c:pt idx="6">
                  <c:v>216020.87088134768</c:v>
                </c:pt>
                <c:pt idx="7">
                  <c:v>226821.91442541507</c:v>
                </c:pt>
              </c:numCache>
            </c:numRef>
          </c:val>
        </c:ser>
        <c:ser>
          <c:idx val="0"/>
          <c:order val="1"/>
          <c:tx>
            <c:strRef>
              <c:f>Plots!$C$36</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Plots!$C$37:$C$44</c:f>
              <c:numCache>
                <c:ptCount val="8"/>
                <c:pt idx="0">
                  <c:v>39703.8681640625</c:v>
                </c:pt>
                <c:pt idx="1">
                  <c:v>43365.3212890625</c:v>
                </c:pt>
                <c:pt idx="2">
                  <c:v>67785.216796875</c:v>
                </c:pt>
                <c:pt idx="3">
                  <c:v>126370.0419921875</c:v>
                </c:pt>
                <c:pt idx="4">
                  <c:v>94604.3671875</c:v>
                </c:pt>
              </c:numCache>
            </c:numRef>
          </c:val>
        </c:ser>
        <c:ser>
          <c:idx val="2"/>
          <c:order val="2"/>
          <c:tx>
            <c:strRef>
              <c:f>Plots!$E$36</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Plots!$E$37:$E$44</c:f>
              <c:numCache>
                <c:ptCount val="8"/>
                <c:pt idx="4">
                  <c:v>101332.9306640625</c:v>
                </c:pt>
              </c:numCache>
            </c:numRef>
          </c:val>
        </c:ser>
        <c:overlap val="100"/>
        <c:axId val="5437448"/>
        <c:axId val="48937033"/>
      </c:barChart>
      <c:catAx>
        <c:axId val="5437448"/>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48937033"/>
        <c:crosses val="autoZero"/>
        <c:auto val="0"/>
        <c:lblOffset val="100"/>
        <c:noMultiLvlLbl val="0"/>
      </c:catAx>
      <c:valAx>
        <c:axId val="48937033"/>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5437448"/>
        <c:crossesAt val="1"/>
        <c:crossBetween val="between"/>
        <c:dispUnits/>
      </c:valAx>
      <c:spPr>
        <a:solidFill>
          <a:srgbClr val="FFFFFF"/>
        </a:solidFill>
      </c:spPr>
    </c:plotArea>
    <c:legend>
      <c:legendPos val="r"/>
      <c:layout>
        <c:manualLayout>
          <c:xMode val="edge"/>
          <c:yMode val="edge"/>
          <c:x val="0.6725"/>
          <c:y val="0.2647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Plots!$B$68</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Plots!$B$69:$B$76</c:f>
              <c:numCache>
                <c:ptCount val="8"/>
                <c:pt idx="0">
                  <c:v>3495</c:v>
                </c:pt>
                <c:pt idx="1">
                  <c:v>6306</c:v>
                </c:pt>
                <c:pt idx="2">
                  <c:v>7808</c:v>
                </c:pt>
                <c:pt idx="3">
                  <c:v>6148</c:v>
                </c:pt>
                <c:pt idx="4">
                  <c:v>4340</c:v>
                </c:pt>
                <c:pt idx="5">
                  <c:v>4774</c:v>
                </c:pt>
                <c:pt idx="6">
                  <c:v>5251.400000000001</c:v>
                </c:pt>
                <c:pt idx="7">
                  <c:v>5776.540000000001</c:v>
                </c:pt>
              </c:numCache>
            </c:numRef>
          </c:val>
        </c:ser>
        <c:ser>
          <c:idx val="1"/>
          <c:order val="1"/>
          <c:tx>
            <c:strRef>
              <c:f>Plots!$C$68</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Plots!$C$69:$C$76</c:f>
              <c:numCache>
                <c:ptCount val="8"/>
                <c:pt idx="0">
                  <c:v>8120</c:v>
                </c:pt>
                <c:pt idx="1">
                  <c:v>14020</c:v>
                </c:pt>
                <c:pt idx="2">
                  <c:v>15966</c:v>
                </c:pt>
                <c:pt idx="3">
                  <c:v>14582</c:v>
                </c:pt>
                <c:pt idx="4">
                  <c:v>12409</c:v>
                </c:pt>
                <c:pt idx="5">
                  <c:v>13649.900000000001</c:v>
                </c:pt>
                <c:pt idx="6">
                  <c:v>15014.890000000003</c:v>
                </c:pt>
                <c:pt idx="7">
                  <c:v>16516.379000000004</c:v>
                </c:pt>
              </c:numCache>
            </c:numRef>
          </c:val>
        </c:ser>
        <c:ser>
          <c:idx val="2"/>
          <c:order val="2"/>
          <c:tx>
            <c:strRef>
              <c:f>Plots!$D$68</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Plots!$D$69:$D$76</c:f>
              <c:numCache>
                <c:ptCount val="8"/>
                <c:pt idx="0">
                  <c:v>11916</c:v>
                </c:pt>
                <c:pt idx="1">
                  <c:v>36403</c:v>
                </c:pt>
                <c:pt idx="2">
                  <c:v>52658</c:v>
                </c:pt>
                <c:pt idx="3">
                  <c:v>50257</c:v>
                </c:pt>
                <c:pt idx="4">
                  <c:v>33669</c:v>
                </c:pt>
                <c:pt idx="5">
                  <c:v>37035.9</c:v>
                </c:pt>
                <c:pt idx="6">
                  <c:v>40739.490000000005</c:v>
                </c:pt>
                <c:pt idx="7">
                  <c:v>44813.439000000006</c:v>
                </c:pt>
              </c:numCache>
            </c:numRef>
          </c:val>
        </c:ser>
        <c:ser>
          <c:idx val="3"/>
          <c:order val="3"/>
          <c:tx>
            <c:strRef>
              <c:f>Plots!$E$68</c:f>
              <c:strCache>
                <c:ptCount val="1"/>
                <c:pt idx="0">
                  <c:v>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Plots!$E$69:$E$76</c:f>
              <c:numCache>
                <c:ptCount val="8"/>
                <c:pt idx="0">
                  <c:v>732</c:v>
                </c:pt>
                <c:pt idx="1">
                  <c:v>1182</c:v>
                </c:pt>
                <c:pt idx="2">
                  <c:v>1440</c:v>
                </c:pt>
                <c:pt idx="3">
                  <c:v>1252</c:v>
                </c:pt>
                <c:pt idx="4">
                  <c:v>1097</c:v>
                </c:pt>
                <c:pt idx="5">
                  <c:v>1206.7</c:v>
                </c:pt>
                <c:pt idx="6">
                  <c:v>1327.3700000000001</c:v>
                </c:pt>
                <c:pt idx="7">
                  <c:v>1460.1070000000002</c:v>
                </c:pt>
              </c:numCache>
            </c:numRef>
          </c:val>
        </c:ser>
        <c:ser>
          <c:idx val="4"/>
          <c:order val="4"/>
          <c:tx>
            <c:strRef>
              <c:f>Plots!$F$68</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Plots!$F$69:$F$76</c:f>
              <c:numCache>
                <c:ptCount val="8"/>
                <c:pt idx="0">
                  <c:v>559</c:v>
                </c:pt>
                <c:pt idx="1">
                  <c:v>742</c:v>
                </c:pt>
                <c:pt idx="2">
                  <c:v>923</c:v>
                </c:pt>
                <c:pt idx="3">
                  <c:v>874</c:v>
                </c:pt>
                <c:pt idx="4">
                  <c:v>815</c:v>
                </c:pt>
                <c:pt idx="5">
                  <c:v>896.5000000000001</c:v>
                </c:pt>
                <c:pt idx="6">
                  <c:v>986.1500000000002</c:v>
                </c:pt>
                <c:pt idx="7">
                  <c:v>1084.7650000000003</c:v>
                </c:pt>
              </c:numCache>
            </c:numRef>
          </c:val>
        </c:ser>
        <c:ser>
          <c:idx val="5"/>
          <c:order val="5"/>
          <c:tx>
            <c:strRef>
              <c:f>Plots!$G$68</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Plots!$G$69:$G$76</c:f>
              <c:numCache>
                <c:ptCount val="8"/>
                <c:pt idx="0">
                  <c:v>9192</c:v>
                </c:pt>
                <c:pt idx="1">
                  <c:v>26409</c:v>
                </c:pt>
                <c:pt idx="2">
                  <c:v>45646</c:v>
                </c:pt>
                <c:pt idx="3">
                  <c:v>45604</c:v>
                </c:pt>
                <c:pt idx="4">
                  <c:v>21749</c:v>
                </c:pt>
                <c:pt idx="5">
                  <c:v>23923.9</c:v>
                </c:pt>
                <c:pt idx="6">
                  <c:v>26316.290000000005</c:v>
                </c:pt>
                <c:pt idx="7">
                  <c:v>28947.91900000001</c:v>
                </c:pt>
              </c:numCache>
            </c:numRef>
          </c:val>
        </c:ser>
        <c:ser>
          <c:idx val="6"/>
          <c:order val="6"/>
          <c:tx>
            <c:strRef>
              <c:f>Plots!$H$68</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Plots!$H$69:$H$76</c:f>
              <c:numCache>
                <c:ptCount val="8"/>
                <c:pt idx="0">
                  <c:v>6353</c:v>
                </c:pt>
                <c:pt idx="1">
                  <c:v>19355</c:v>
                </c:pt>
                <c:pt idx="2">
                  <c:v>25342</c:v>
                </c:pt>
                <c:pt idx="3">
                  <c:v>25181</c:v>
                </c:pt>
                <c:pt idx="4">
                  <c:v>28411</c:v>
                </c:pt>
                <c:pt idx="5">
                  <c:v>31252.100000000002</c:v>
                </c:pt>
                <c:pt idx="6">
                  <c:v>34377.310000000005</c:v>
                </c:pt>
                <c:pt idx="7">
                  <c:v>37815.04100000001</c:v>
                </c:pt>
              </c:numCache>
            </c:numRef>
          </c:val>
        </c:ser>
        <c:overlap val="100"/>
        <c:axId val="37780114"/>
        <c:axId val="4476707"/>
      </c:barChart>
      <c:lineChart>
        <c:grouping val="standard"/>
        <c:varyColors val="0"/>
        <c:axId val="37780114"/>
        <c:axId val="4476707"/>
      </c:lineChart>
      <c:catAx>
        <c:axId val="37780114"/>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476707"/>
        <c:crosses val="autoZero"/>
        <c:auto val="0"/>
        <c:lblOffset val="100"/>
        <c:noMultiLvlLbl val="0"/>
      </c:catAx>
      <c:valAx>
        <c:axId val="4476707"/>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37780114"/>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9975"/>
          <c:h val="0.61325"/>
        </c:manualLayout>
      </c:layout>
      <c:barChart>
        <c:barDir val="col"/>
        <c:grouping val="stacked"/>
        <c:varyColors val="0"/>
        <c:ser>
          <c:idx val="0"/>
          <c:order val="0"/>
          <c:tx>
            <c:strRef>
              <c:f>Plots!$B$183</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Plots!$A$188:$A$191</c:f>
              <c:strCache>
                <c:ptCount val="4"/>
                <c:pt idx="0">
                  <c:v>FY00*</c:v>
                </c:pt>
                <c:pt idx="1">
                  <c:v>FY01</c:v>
                </c:pt>
                <c:pt idx="2">
                  <c:v>FY02</c:v>
                </c:pt>
                <c:pt idx="3">
                  <c:v>FY03</c:v>
                </c:pt>
              </c:strCache>
            </c:strRef>
          </c:cat>
          <c:val>
            <c:numRef>
              <c:f>Plots!$B$188:$B$191</c:f>
              <c:numCache>
                <c:ptCount val="4"/>
                <c:pt idx="0">
                  <c:v>2550</c:v>
                </c:pt>
                <c:pt idx="1">
                  <c:v>2805</c:v>
                </c:pt>
                <c:pt idx="2">
                  <c:v>3085.5000000000005</c:v>
                </c:pt>
                <c:pt idx="3">
                  <c:v>3394.0500000000006</c:v>
                </c:pt>
              </c:numCache>
            </c:numRef>
          </c:val>
        </c:ser>
        <c:ser>
          <c:idx val="1"/>
          <c:order val="1"/>
          <c:tx>
            <c:strRef>
              <c:f>Plots!$C$183</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Plots!$C$188:$C$191</c:f>
              <c:numCache>
                <c:ptCount val="4"/>
                <c:pt idx="0">
                  <c:v>6305</c:v>
                </c:pt>
                <c:pt idx="1">
                  <c:v>6935.500000000001</c:v>
                </c:pt>
                <c:pt idx="2">
                  <c:v>7629.050000000002</c:v>
                </c:pt>
                <c:pt idx="3">
                  <c:v>8391.955000000004</c:v>
                </c:pt>
              </c:numCache>
            </c:numRef>
          </c:val>
        </c:ser>
        <c:ser>
          <c:idx val="2"/>
          <c:order val="2"/>
          <c:tx>
            <c:strRef>
              <c:f>Plots!$D$183</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Plots!$A$188:$A$191</c:f>
              <c:strCache>
                <c:ptCount val="4"/>
                <c:pt idx="0">
                  <c:v>FY00*</c:v>
                </c:pt>
                <c:pt idx="1">
                  <c:v>FY01</c:v>
                </c:pt>
                <c:pt idx="2">
                  <c:v>FY02</c:v>
                </c:pt>
                <c:pt idx="3">
                  <c:v>FY03</c:v>
                </c:pt>
              </c:strCache>
            </c:strRef>
          </c:cat>
          <c:val>
            <c:numRef>
              <c:f>Plots!$D$188:$D$191</c:f>
              <c:numCache>
                <c:ptCount val="4"/>
                <c:pt idx="0">
                  <c:v>9033</c:v>
                </c:pt>
                <c:pt idx="1">
                  <c:v>9936.300000000001</c:v>
                </c:pt>
                <c:pt idx="2">
                  <c:v>10929.930000000002</c:v>
                </c:pt>
                <c:pt idx="3">
                  <c:v>12022.923000000003</c:v>
                </c:pt>
              </c:numCache>
            </c:numRef>
          </c:val>
        </c:ser>
        <c:ser>
          <c:idx val="3"/>
          <c:order val="3"/>
          <c:tx>
            <c:strRef>
              <c:f>Plots!$E$183</c:f>
              <c:strCache>
                <c:ptCount val="1"/>
                <c:pt idx="0">
                  <c:v> US 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Plots!$E$188:$E$191</c:f>
              <c:numCache>
                <c:ptCount val="4"/>
                <c:pt idx="0">
                  <c:v>522</c:v>
                </c:pt>
                <c:pt idx="1">
                  <c:v>574.2</c:v>
                </c:pt>
                <c:pt idx="2">
                  <c:v>631.6200000000001</c:v>
                </c:pt>
                <c:pt idx="3">
                  <c:v>694.7820000000002</c:v>
                </c:pt>
              </c:numCache>
            </c:numRef>
          </c:val>
        </c:ser>
        <c:ser>
          <c:idx val="4"/>
          <c:order val="4"/>
          <c:tx>
            <c:strRef>
              <c:f>Plots!$F$183</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Plots!$A$188:$A$191</c:f>
              <c:strCache>
                <c:ptCount val="4"/>
                <c:pt idx="0">
                  <c:v>FY00*</c:v>
                </c:pt>
                <c:pt idx="1">
                  <c:v>FY01</c:v>
                </c:pt>
                <c:pt idx="2">
                  <c:v>FY02</c:v>
                </c:pt>
                <c:pt idx="3">
                  <c:v>FY03</c:v>
                </c:pt>
              </c:strCache>
            </c:strRef>
          </c:cat>
          <c:val>
            <c:numRef>
              <c:f>Plots!$F$188:$F$191</c:f>
              <c:numCache>
                <c:ptCount val="4"/>
                <c:pt idx="0">
                  <c:v>353</c:v>
                </c:pt>
                <c:pt idx="1">
                  <c:v>388.3</c:v>
                </c:pt>
                <c:pt idx="2">
                  <c:v>427.13000000000005</c:v>
                </c:pt>
                <c:pt idx="3">
                  <c:v>469.8430000000001</c:v>
                </c:pt>
              </c:numCache>
            </c:numRef>
          </c:val>
        </c:ser>
        <c:ser>
          <c:idx val="5"/>
          <c:order val="5"/>
          <c:tx>
            <c:strRef>
              <c:f>Plots!$G$183</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Plots!$A$188:$A$191</c:f>
              <c:strCache>
                <c:ptCount val="4"/>
                <c:pt idx="0">
                  <c:v>FY00*</c:v>
                </c:pt>
                <c:pt idx="1">
                  <c:v>FY01</c:v>
                </c:pt>
                <c:pt idx="2">
                  <c:v>FY02</c:v>
                </c:pt>
                <c:pt idx="3">
                  <c:v>FY03</c:v>
                </c:pt>
              </c:strCache>
            </c:strRef>
          </c:cat>
          <c:val>
            <c:numRef>
              <c:f>Plots!$G$188:$G$191</c:f>
              <c:numCache>
                <c:ptCount val="4"/>
                <c:pt idx="0">
                  <c:v>9643</c:v>
                </c:pt>
                <c:pt idx="1">
                  <c:v>10607.300000000001</c:v>
                </c:pt>
                <c:pt idx="2">
                  <c:v>11668.030000000002</c:v>
                </c:pt>
                <c:pt idx="3">
                  <c:v>12834.833000000004</c:v>
                </c:pt>
              </c:numCache>
            </c:numRef>
          </c:val>
        </c:ser>
        <c:ser>
          <c:idx val="6"/>
          <c:order val="6"/>
          <c:tx>
            <c:strRef>
              <c:f>Plots!$H$183</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Plots!$A$188:$A$191</c:f>
              <c:strCache>
                <c:ptCount val="4"/>
                <c:pt idx="0">
                  <c:v>FY00*</c:v>
                </c:pt>
                <c:pt idx="1">
                  <c:v>FY01</c:v>
                </c:pt>
                <c:pt idx="2">
                  <c:v>FY02</c:v>
                </c:pt>
                <c:pt idx="3">
                  <c:v>FY03</c:v>
                </c:pt>
              </c:strCache>
            </c:strRef>
          </c:cat>
          <c:val>
            <c:numRef>
              <c:f>Plots!$H$188:$H$191</c:f>
              <c:numCache>
                <c:ptCount val="4"/>
                <c:pt idx="0">
                  <c:v>12977</c:v>
                </c:pt>
                <c:pt idx="1">
                  <c:v>14274.7</c:v>
                </c:pt>
                <c:pt idx="2">
                  <c:v>15702.170000000002</c:v>
                </c:pt>
                <c:pt idx="3">
                  <c:v>17272.387000000002</c:v>
                </c:pt>
              </c:numCache>
            </c:numRef>
          </c:val>
        </c:ser>
        <c:overlap val="100"/>
        <c:axId val="40290364"/>
        <c:axId val="27068957"/>
      </c:barChart>
      <c:catAx>
        <c:axId val="40290364"/>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7068957"/>
        <c:crosses val="autoZero"/>
        <c:auto val="0"/>
        <c:lblOffset val="100"/>
        <c:noMultiLvlLbl val="0"/>
      </c:catAx>
      <c:valAx>
        <c:axId val="27068957"/>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40290364"/>
        <c:crossesAt val="1"/>
        <c:crossBetween val="between"/>
        <c:dispUnits/>
      </c:valAx>
      <c:spPr>
        <a:solidFill>
          <a:srgbClr val="FFFFFF"/>
        </a:solidFill>
      </c:spPr>
    </c:plotArea>
    <c:legend>
      <c:legendPos val="r"/>
      <c:layout>
        <c:manualLayout>
          <c:xMode val="edge"/>
          <c:yMode val="edge"/>
          <c:x val="0.7412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clustered"/>
        <c:varyColors val="0"/>
        <c:ser>
          <c:idx val="2"/>
          <c:order val="0"/>
          <c:tx>
            <c:strRef>
              <c:f>Plots!$K$183</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Plots!$K$188:$K$191</c:f>
              <c:numCache>
                <c:ptCount val="4"/>
                <c:pt idx="0">
                  <c:v>945</c:v>
                </c:pt>
              </c:numCache>
            </c:numRef>
          </c:val>
        </c:ser>
        <c:ser>
          <c:idx val="0"/>
          <c:order val="1"/>
          <c:tx>
            <c:strRef>
              <c:f>Plots!$I$183</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Plots!$I$188:$I$191</c:f>
              <c:numCache>
                <c:ptCount val="4"/>
                <c:pt idx="0">
                  <c:v>41383</c:v>
                </c:pt>
              </c:numCache>
            </c:numRef>
          </c:val>
        </c:ser>
        <c:ser>
          <c:idx val="1"/>
          <c:order val="2"/>
          <c:tx>
            <c:strRef>
              <c:f>Plots!$J$183</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Plots!$J$188:$J$191</c:f>
              <c:numCache>
                <c:ptCount val="4"/>
                <c:pt idx="1">
                  <c:v>45521.3</c:v>
                </c:pt>
                <c:pt idx="2">
                  <c:v>50073.43000000001</c:v>
                </c:pt>
                <c:pt idx="3">
                  <c:v>55080.773000000016</c:v>
                </c:pt>
              </c:numCache>
            </c:numRef>
          </c:val>
        </c:ser>
        <c:axId val="42294022"/>
        <c:axId val="45101879"/>
      </c:barChart>
      <c:catAx>
        <c:axId val="42294022"/>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45101879"/>
        <c:crosses val="autoZero"/>
        <c:auto val="1"/>
        <c:lblOffset val="100"/>
        <c:noMultiLvlLbl val="0"/>
      </c:catAx>
      <c:valAx>
        <c:axId val="45101879"/>
        <c:scaling>
          <c:orientation val="minMax"/>
        </c:scaling>
        <c:axPos val="l"/>
        <c:majorGridlines/>
        <c:delete val="0"/>
        <c:numFmt formatCode="General" sourceLinked="1"/>
        <c:majorTickMark val="out"/>
        <c:minorTickMark val="none"/>
        <c:tickLblPos val="nextTo"/>
        <c:crossAx val="42294022"/>
        <c:crossesAt val="1"/>
        <c:crossBetween val="between"/>
        <c:dispUnits/>
      </c:valAx>
      <c:spPr>
        <a:solidFill>
          <a:srgbClr val="FFFFFF"/>
        </a:solidFill>
      </c:spPr>
    </c:plotArea>
    <c:legend>
      <c:legendPos val="r"/>
      <c:layout>
        <c:manualLayout>
          <c:xMode val="edge"/>
          <c:yMode val="edge"/>
          <c:x val="0.768"/>
          <c:y val="0.2797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FY00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Plots!$B$73:$H$73</c:f>
              <c:numCache>
                <c:ptCount val="7"/>
                <c:pt idx="0">
                  <c:v>4340</c:v>
                </c:pt>
                <c:pt idx="1">
                  <c:v>12409</c:v>
                </c:pt>
                <c:pt idx="2">
                  <c:v>33669</c:v>
                </c:pt>
                <c:pt idx="3">
                  <c:v>1097</c:v>
                </c:pt>
                <c:pt idx="4">
                  <c:v>815</c:v>
                </c:pt>
                <c:pt idx="5">
                  <c:v>21749</c:v>
                </c:pt>
                <c:pt idx="6">
                  <c:v>28411</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FY00         </a:t>
            </a:r>
          </a:p>
        </c:rich>
      </c:tx>
      <c:layout>
        <c:manualLayout>
          <c:xMode val="factor"/>
          <c:yMode val="factor"/>
          <c:x val="-0.04575"/>
          <c:y val="-0.01975"/>
        </c:manualLayout>
      </c:layout>
      <c:spPr>
        <a:noFill/>
        <a:ln>
          <a:noFill/>
        </a:ln>
      </c:spPr>
    </c:title>
    <c:plotArea>
      <c:layout>
        <c:manualLayout>
          <c:xMode val="edge"/>
          <c:yMode val="edge"/>
          <c:x val="0.009"/>
          <c:y val="0.23725"/>
          <c:w val="0.6947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Plots!$B$195:$H$195</c:f>
              <c:numCache>
                <c:ptCount val="7"/>
                <c:pt idx="0">
                  <c:v>28300</c:v>
                </c:pt>
                <c:pt idx="1">
                  <c:v>128509</c:v>
                </c:pt>
                <c:pt idx="2">
                  <c:v>453262</c:v>
                </c:pt>
                <c:pt idx="3">
                  <c:v>11708</c:v>
                </c:pt>
                <c:pt idx="4">
                  <c:v>7435</c:v>
                </c:pt>
                <c:pt idx="5">
                  <c:v>282160</c:v>
                </c:pt>
                <c:pt idx="6">
                  <c:v>561134</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347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0.6855</cdr:y>
    </cdr:from>
    <cdr:to>
      <cdr:x>0.89075</cdr:x>
      <cdr:y>0.84325</cdr:y>
    </cdr:to>
    <cdr:sp>
      <cdr:nvSpPr>
        <cdr:cNvPr id="1" name="Text 1"/>
        <cdr:cNvSpPr txBox="1">
          <a:spLocks noChangeArrowheads="1"/>
        </cdr:cNvSpPr>
      </cdr:nvSpPr>
      <cdr:spPr>
        <a:xfrm>
          <a:off x="6372225" y="4067175"/>
          <a:ext cx="1352550"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0.5775</cdr:y>
    </cdr:from>
    <cdr:to>
      <cdr:x>0.839</cdr:x>
      <cdr:y>0.7735</cdr:y>
    </cdr:to>
    <cdr:sp>
      <cdr:nvSpPr>
        <cdr:cNvPr id="1" name="Text 1"/>
        <cdr:cNvSpPr txBox="1">
          <a:spLocks noChangeArrowheads="1"/>
        </cdr:cNvSpPr>
      </cdr:nvSpPr>
      <cdr:spPr>
        <a:xfrm>
          <a:off x="5876925" y="3419475"/>
          <a:ext cx="1400175"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0.665</cdr:y>
    </cdr:from>
    <cdr:to>
      <cdr:x>0.97475</cdr:x>
      <cdr:y>0.906</cdr:y>
    </cdr:to>
    <cdr:sp>
      <cdr:nvSpPr>
        <cdr:cNvPr id="1" name="TextBox 1"/>
        <cdr:cNvSpPr txBox="1">
          <a:spLocks noChangeArrowheads="1"/>
        </cdr:cNvSpPr>
      </cdr:nvSpPr>
      <cdr:spPr>
        <a:xfrm>
          <a:off x="6105525" y="3943350"/>
          <a:ext cx="1438275" cy="14287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showGridLines="0" workbookViewId="0" topLeftCell="A42">
      <selection activeCell="E12" sqref="E12"/>
    </sheetView>
  </sheetViews>
  <sheetFormatPr defaultColWidth="9.140625" defaultRowHeight="12.75"/>
  <cols>
    <col min="1" max="1" width="8.7109375" style="0" customWidth="1"/>
    <col min="2" max="2" width="79.7109375" style="0" customWidth="1"/>
    <col min="3" max="16384" width="8.8515625" style="0" customWidth="1"/>
  </cols>
  <sheetData>
    <row r="1" ht="12.75">
      <c r="A1" s="56" t="s">
        <v>242</v>
      </c>
    </row>
    <row r="2" ht="12.75">
      <c r="A2" t="s">
        <v>401</v>
      </c>
    </row>
    <row r="3" ht="12.75">
      <c r="A3" t="s">
        <v>416</v>
      </c>
    </row>
    <row r="4" ht="12.75">
      <c r="A4" t="s">
        <v>402</v>
      </c>
    </row>
    <row r="6" ht="12.75">
      <c r="A6" t="s">
        <v>417</v>
      </c>
    </row>
    <row r="8" ht="12.75">
      <c r="A8" t="s">
        <v>187</v>
      </c>
    </row>
    <row r="10" spans="1:2" ht="89.25">
      <c r="A10" s="54">
        <v>1</v>
      </c>
      <c r="B10" s="53" t="s">
        <v>234</v>
      </c>
    </row>
    <row r="11" spans="1:2" ht="25.5">
      <c r="A11" s="54">
        <v>2</v>
      </c>
      <c r="B11" s="53" t="s">
        <v>193</v>
      </c>
    </row>
    <row r="12" spans="1:2" ht="38.25">
      <c r="A12" s="54">
        <v>3</v>
      </c>
      <c r="B12" s="53" t="s">
        <v>418</v>
      </c>
    </row>
    <row r="13" spans="1:2" ht="12.75">
      <c r="A13" s="54"/>
      <c r="B13" s="53"/>
    </row>
    <row r="15" ht="12.75">
      <c r="A15" t="s">
        <v>182</v>
      </c>
    </row>
    <row r="17" ht="12.75">
      <c r="A17" t="s">
        <v>381</v>
      </c>
    </row>
    <row r="18" ht="12.75">
      <c r="A18" t="s">
        <v>237</v>
      </c>
    </row>
    <row r="19" ht="12.75">
      <c r="A19" t="s">
        <v>235</v>
      </c>
    </row>
    <row r="20" ht="12.75">
      <c r="A20" t="s">
        <v>236</v>
      </c>
    </row>
    <row r="21" spans="1:2" ht="12.75">
      <c r="A21">
        <v>1</v>
      </c>
      <c r="B21" s="56" t="s">
        <v>231</v>
      </c>
    </row>
    <row r="22" spans="1:2" ht="25.5">
      <c r="A22" s="54">
        <v>2</v>
      </c>
      <c r="B22" s="53" t="s">
        <v>232</v>
      </c>
    </row>
    <row r="23" spans="1:2" ht="25.5">
      <c r="A23" s="54">
        <v>3</v>
      </c>
      <c r="B23" s="53" t="s">
        <v>239</v>
      </c>
    </row>
    <row r="24" spans="1:2" ht="25.5">
      <c r="A24" s="54">
        <v>4</v>
      </c>
      <c r="B24" s="53" t="s">
        <v>240</v>
      </c>
    </row>
    <row r="25" spans="1:2" s="53" customFormat="1" ht="38.25">
      <c r="A25" s="57">
        <v>5</v>
      </c>
      <c r="B25" s="53" t="s">
        <v>0</v>
      </c>
    </row>
    <row r="26" spans="1:2" ht="38.25">
      <c r="A26" s="54">
        <v>6</v>
      </c>
      <c r="B26" s="53" t="s">
        <v>1</v>
      </c>
    </row>
    <row r="27" spans="1:2" ht="25.5">
      <c r="A27" s="54">
        <v>7</v>
      </c>
      <c r="B27" s="53" t="s">
        <v>2</v>
      </c>
    </row>
    <row r="28" spans="1:2" ht="12.75">
      <c r="A28" s="54">
        <v>8</v>
      </c>
      <c r="B28" s="56" t="s">
        <v>3</v>
      </c>
    </row>
    <row r="29" spans="1:2" ht="38.25">
      <c r="A29" s="54">
        <v>9</v>
      </c>
      <c r="B29" s="53" t="s">
        <v>233</v>
      </c>
    </row>
    <row r="30" spans="1:3" ht="12.75">
      <c r="A30" s="54">
        <v>10</v>
      </c>
      <c r="B30" s="56" t="s">
        <v>4</v>
      </c>
      <c r="C30" s="56"/>
    </row>
    <row r="31" spans="1:2" ht="12.75">
      <c r="A31" s="54">
        <v>11</v>
      </c>
      <c r="B31" s="56" t="s">
        <v>5</v>
      </c>
    </row>
    <row r="32" spans="1:2" ht="25.5">
      <c r="A32" s="54">
        <v>12</v>
      </c>
      <c r="B32" s="53" t="s">
        <v>6</v>
      </c>
    </row>
    <row r="33" spans="1:2" ht="25.5">
      <c r="A33" s="54">
        <v>13</v>
      </c>
      <c r="B33" s="53" t="s">
        <v>7</v>
      </c>
    </row>
    <row r="34" spans="1:2" ht="38.25">
      <c r="A34" s="54">
        <v>14</v>
      </c>
      <c r="B34" s="57" t="s">
        <v>241</v>
      </c>
    </row>
    <row r="35" spans="1:2" ht="38.25">
      <c r="A35" s="54">
        <v>15</v>
      </c>
      <c r="B35" s="53" t="s">
        <v>238</v>
      </c>
    </row>
    <row r="36" spans="1:2" ht="63.75">
      <c r="A36" s="54">
        <v>16</v>
      </c>
      <c r="B36" s="53" t="s">
        <v>415</v>
      </c>
    </row>
    <row r="37" spans="1:2" ht="38.25">
      <c r="A37" s="54">
        <v>17</v>
      </c>
      <c r="B37" s="53" t="s">
        <v>247</v>
      </c>
    </row>
    <row r="38" spans="1:2" ht="38.25">
      <c r="A38" s="54">
        <v>18</v>
      </c>
      <c r="B38" s="53" t="s">
        <v>192</v>
      </c>
    </row>
    <row r="39" spans="1:9" ht="12.75">
      <c r="A39" s="54"/>
      <c r="I39" s="52"/>
    </row>
    <row r="40" ht="12.75">
      <c r="A40" s="54"/>
    </row>
    <row r="41" spans="3:6" ht="12.75">
      <c r="C41" s="53"/>
      <c r="D41" s="53"/>
      <c r="E41" s="53"/>
      <c r="F41" s="53"/>
    </row>
    <row r="42" ht="12.75">
      <c r="A42" t="s">
        <v>186</v>
      </c>
    </row>
    <row r="44" spans="1:2" ht="25.5">
      <c r="A44" s="57">
        <v>1</v>
      </c>
      <c r="B44" s="53" t="s">
        <v>243</v>
      </c>
    </row>
    <row r="45" spans="1:2" ht="25.5">
      <c r="A45" s="54">
        <v>2</v>
      </c>
      <c r="B45" s="60" t="s">
        <v>248</v>
      </c>
    </row>
    <row r="46" spans="1:2" ht="12.75">
      <c r="A46" s="54">
        <v>3</v>
      </c>
      <c r="B46" s="55" t="s">
        <v>230</v>
      </c>
    </row>
    <row r="47" ht="12.75">
      <c r="A47" s="54"/>
    </row>
    <row r="48" ht="12.75">
      <c r="B48" s="55"/>
    </row>
    <row r="49" ht="12.75">
      <c r="B49" s="55"/>
    </row>
    <row r="50" ht="12.75">
      <c r="B50" s="55"/>
    </row>
    <row r="51" ht="12.75">
      <c r="B51" s="55"/>
    </row>
    <row r="52" ht="12.75">
      <c r="B52" s="55"/>
    </row>
  </sheetData>
  <printOptions/>
  <pageMargins left="0.75" right="0.75" top="1" bottom="1" header="0.5" footer="0.5"/>
  <pageSetup horizontalDpi="300" verticalDpi="300" orientation="portrait" r:id="rId1"/>
  <headerFooter alignWithMargins="0">
    <oddHeader>&amp;C&amp;A</oddHeader>
    <oddFooter>&amp;CPage &amp;P</oddFooter>
  </headerFooter>
  <rowBreaks count="1" manualBreakCount="1">
    <brk id="79" max="65535" man="1"/>
  </rowBreaks>
</worksheet>
</file>

<file path=xl/worksheets/sheet2.xml><?xml version="1.0" encoding="utf-8"?>
<worksheet xmlns="http://schemas.openxmlformats.org/spreadsheetml/2006/main" xmlns:r="http://schemas.openxmlformats.org/officeDocument/2006/relationships">
  <dimension ref="A1:M208"/>
  <sheetViews>
    <sheetView showGridLines="0" workbookViewId="0" topLeftCell="A1">
      <selection activeCell="B1" sqref="B1:B16384"/>
    </sheetView>
  </sheetViews>
  <sheetFormatPr defaultColWidth="9.140625" defaultRowHeight="12.75"/>
  <cols>
    <col min="1" max="1" width="25.00390625" style="14" customWidth="1"/>
    <col min="2" max="4" width="9.140625" style="11" customWidth="1"/>
    <col min="5" max="5" width="10.28125" style="11" customWidth="1"/>
    <col min="6" max="6" width="10.421875" style="11" customWidth="1"/>
    <col min="7" max="10" width="9.140625" style="11" customWidth="1"/>
    <col min="11" max="11" width="7.28125" style="11" customWidth="1"/>
    <col min="12" max="12" width="10.140625" style="11" customWidth="1"/>
    <col min="13" max="16384" width="9.140625" style="11" customWidth="1"/>
  </cols>
  <sheetData>
    <row r="1" spans="1:12" ht="23.25">
      <c r="A1" s="9" t="str">
        <f>a!A2</f>
        <v>DAAC Fiscal Year 2000 Access Statistics</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tr">
        <f>a!A6</f>
        <v>EDG (users)</v>
      </c>
      <c r="B4" s="4"/>
      <c r="C4" s="4"/>
      <c r="D4" s="4"/>
      <c r="E4" s="4"/>
      <c r="F4" s="4"/>
      <c r="G4" s="4"/>
      <c r="H4" s="4"/>
      <c r="I4" s="4"/>
      <c r="J4" s="4"/>
      <c r="K4" s="46"/>
      <c r="L4" s="2">
        <f>a!M6</f>
        <v>41408</v>
      </c>
    </row>
    <row r="5" spans="1:12" ht="12.75">
      <c r="A5" s="14" t="str">
        <f>a!A7</f>
        <v>Local IMS (users)</v>
      </c>
      <c r="B5" s="2">
        <f>a!B7</f>
        <v>0</v>
      </c>
      <c r="C5" s="2">
        <f>a!C7</f>
        <v>0</v>
      </c>
      <c r="D5" s="2">
        <f>a!D7</f>
        <v>3964</v>
      </c>
      <c r="E5" s="2">
        <f>a!E7</f>
        <v>0</v>
      </c>
      <c r="F5" s="2">
        <f>a!F7</f>
        <v>0</v>
      </c>
      <c r="G5" s="2">
        <f>a!G7</f>
        <v>14</v>
      </c>
      <c r="H5" s="2">
        <f>a!I7</f>
        <v>0</v>
      </c>
      <c r="I5" s="2">
        <f>a!J7</f>
        <v>0</v>
      </c>
      <c r="J5" s="2">
        <f>a!K7</f>
        <v>0</v>
      </c>
      <c r="K5" s="46"/>
      <c r="L5" s="2">
        <f>a!M7</f>
        <v>3978</v>
      </c>
    </row>
    <row r="6" spans="1:12" ht="12.75">
      <c r="A6" s="14" t="str">
        <f>a!A8</f>
        <v>WWW (users)</v>
      </c>
      <c r="B6" s="2">
        <f>a!B8</f>
        <v>64911</v>
      </c>
      <c r="C6" s="2">
        <f>a!C8</f>
        <v>152927</v>
      </c>
      <c r="D6" s="2">
        <f>a!D8</f>
        <v>100390</v>
      </c>
      <c r="E6" s="2">
        <f>a!E8</f>
        <v>240545</v>
      </c>
      <c r="F6" s="2">
        <f>a!F8</f>
        <v>151151</v>
      </c>
      <c r="G6" s="2">
        <f>a!G8</f>
        <v>35711</v>
      </c>
      <c r="H6" s="2">
        <f>a!I8</f>
        <v>157110</v>
      </c>
      <c r="I6" s="2">
        <f>a!J8</f>
        <v>73052</v>
      </c>
      <c r="J6" s="2">
        <f>a!K8</f>
        <v>422616</v>
      </c>
      <c r="K6" s="46"/>
      <c r="L6" s="2">
        <f>a!M8</f>
        <v>1398413</v>
      </c>
    </row>
    <row r="7" spans="1:12" ht="12.75">
      <c r="A7" s="14" t="str">
        <f>a!A9</f>
        <v>FTP (users)</v>
      </c>
      <c r="B7" s="2">
        <f>a!B9</f>
        <v>203</v>
      </c>
      <c r="C7" s="2">
        <f>a!C9</f>
        <v>4020</v>
      </c>
      <c r="D7" s="2">
        <f>a!D9</f>
        <v>1251</v>
      </c>
      <c r="E7" s="2">
        <f>a!E9</f>
        <v>2898</v>
      </c>
      <c r="F7" s="2">
        <f>a!F9</f>
        <v>1721</v>
      </c>
      <c r="G7" s="2">
        <f>a!G9</f>
        <v>2</v>
      </c>
      <c r="H7" s="2">
        <f>a!I9</f>
        <v>631</v>
      </c>
      <c r="I7" s="2">
        <f>a!J9</f>
        <v>241</v>
      </c>
      <c r="J7" s="2">
        <f>a!K9</f>
        <v>1774</v>
      </c>
      <c r="K7" s="46"/>
      <c r="L7" s="2">
        <f>a!M9</f>
        <v>12741</v>
      </c>
    </row>
    <row r="8" spans="1:12" ht="13.5" thickBot="1">
      <c r="A8" s="14" t="str">
        <f>a!A10</f>
        <v>Off-line (users)</v>
      </c>
      <c r="B8" s="3">
        <f>a!B10</f>
        <v>0</v>
      </c>
      <c r="C8" s="3">
        <f>a!C10</f>
        <v>4483</v>
      </c>
      <c r="D8" s="3">
        <f>a!D10</f>
        <v>276</v>
      </c>
      <c r="E8" s="3">
        <f>a!E10</f>
        <v>0</v>
      </c>
      <c r="F8" s="3">
        <f>a!F10</f>
        <v>2843</v>
      </c>
      <c r="G8" s="3">
        <f>a!G10</f>
        <v>0</v>
      </c>
      <c r="H8" s="3">
        <f>a!I10</f>
        <v>2199</v>
      </c>
      <c r="I8" s="3">
        <f>a!J10</f>
        <v>3899</v>
      </c>
      <c r="J8" s="3">
        <f>a!K10</f>
        <v>0</v>
      </c>
      <c r="K8" s="46"/>
      <c r="L8" s="3">
        <f>a!M10</f>
        <v>13700</v>
      </c>
    </row>
    <row r="9" spans="1:12" ht="13.5" thickTop="1">
      <c r="A9" s="14" t="str">
        <f>a!A11</f>
        <v>Total (users)</v>
      </c>
      <c r="B9" s="2">
        <f>a!B11</f>
        <v>65114</v>
      </c>
      <c r="C9" s="2">
        <f>a!C11</f>
        <v>161430</v>
      </c>
      <c r="D9" s="2">
        <f>a!D11</f>
        <v>105881</v>
      </c>
      <c r="E9" s="2">
        <f>a!E11</f>
        <v>243443</v>
      </c>
      <c r="F9" s="2">
        <f>a!F11</f>
        <v>155715</v>
      </c>
      <c r="G9" s="2">
        <f>a!G11</f>
        <v>35727</v>
      </c>
      <c r="H9" s="2">
        <f>a!I11</f>
        <v>159940</v>
      </c>
      <c r="I9" s="2">
        <f>a!J11</f>
        <v>77192</v>
      </c>
      <c r="J9" s="2">
        <f>a!K11</f>
        <v>424390</v>
      </c>
      <c r="K9" s="46"/>
      <c r="L9" s="2">
        <f>a!M11</f>
        <v>1470240</v>
      </c>
    </row>
    <row r="10" spans="1:12" ht="35.25" customHeight="1">
      <c r="A10" s="12" t="str">
        <f>a!A12</f>
        <v>Number of Accesses</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51"/>
      <c r="L11" s="14" t="str">
        <f>a!M1</f>
        <v>TOTAL</v>
      </c>
    </row>
    <row r="12" spans="1:12" ht="12.75">
      <c r="A12" s="14" t="str">
        <f>a!A15</f>
        <v>EDG (accesses)</v>
      </c>
      <c r="B12" s="4"/>
      <c r="C12" s="4"/>
      <c r="D12" s="4"/>
      <c r="E12" s="4"/>
      <c r="F12" s="4"/>
      <c r="G12" s="4"/>
      <c r="H12" s="4"/>
      <c r="I12" s="4"/>
      <c r="J12" s="4"/>
      <c r="K12" s="46"/>
      <c r="L12" s="2">
        <f>a!M15</f>
        <v>264721</v>
      </c>
    </row>
    <row r="13" spans="1:12" ht="12.75">
      <c r="A13" s="14" t="str">
        <f>a!A16</f>
        <v>Local IMS (accesses)</v>
      </c>
      <c r="B13" s="2">
        <f>a!B16</f>
        <v>0</v>
      </c>
      <c r="C13" s="2">
        <f>a!C16</f>
        <v>0</v>
      </c>
      <c r="D13" s="2">
        <f>a!D16</f>
        <v>5070</v>
      </c>
      <c r="E13" s="2">
        <f>a!E16</f>
        <v>0</v>
      </c>
      <c r="F13" s="2">
        <f>a!F16</f>
        <v>0</v>
      </c>
      <c r="G13" s="2">
        <f>a!G16</f>
        <v>20</v>
      </c>
      <c r="H13" s="2">
        <f>a!I16</f>
        <v>0</v>
      </c>
      <c r="I13" s="2">
        <f>a!J16</f>
        <v>0</v>
      </c>
      <c r="J13" s="2">
        <f>a!K16</f>
        <v>0</v>
      </c>
      <c r="K13" s="46"/>
      <c r="L13" s="2">
        <f>a!M16</f>
        <v>5090</v>
      </c>
    </row>
    <row r="14" spans="1:12" ht="12.75">
      <c r="A14" s="14" t="str">
        <f>a!A17</f>
        <v>WWW Inquiries</v>
      </c>
      <c r="B14" s="2">
        <f>a!B17</f>
        <v>127588</v>
      </c>
      <c r="C14" s="2">
        <f>a!C17</f>
        <v>267189</v>
      </c>
      <c r="D14" s="2">
        <f>a!D17</f>
        <v>266400</v>
      </c>
      <c r="E14" s="2">
        <f>a!E17</f>
        <v>477211</v>
      </c>
      <c r="F14" s="2">
        <f>a!F17</f>
        <v>317533</v>
      </c>
      <c r="G14" s="2">
        <f>a!G17</f>
        <v>69167</v>
      </c>
      <c r="H14" s="2">
        <f>a!I17</f>
        <v>294353</v>
      </c>
      <c r="I14" s="2">
        <f>a!J17</f>
        <v>141850</v>
      </c>
      <c r="J14" s="2">
        <f>a!K17</f>
        <v>877624</v>
      </c>
      <c r="K14" s="46"/>
      <c r="L14" s="2">
        <f>a!M17</f>
        <v>2838915</v>
      </c>
    </row>
    <row r="15" spans="1:12" ht="12.75">
      <c r="A15" s="14" t="str">
        <f>a!A18</f>
        <v>WWW Data Retrievals</v>
      </c>
      <c r="B15" s="2">
        <f>a!B18</f>
        <v>0</v>
      </c>
      <c r="C15" s="2">
        <f>a!C18</f>
        <v>25976</v>
      </c>
      <c r="D15" s="2">
        <f>a!D18</f>
        <v>0</v>
      </c>
      <c r="E15" s="2">
        <f>a!E18</f>
        <v>76187</v>
      </c>
      <c r="F15" s="2">
        <f>a!F18</f>
        <v>0</v>
      </c>
      <c r="G15" s="2">
        <f>a!G18</f>
        <v>128</v>
      </c>
      <c r="H15" s="2">
        <f>a!I18</f>
        <v>0</v>
      </c>
      <c r="I15" s="2">
        <f>a!J18</f>
        <v>1253</v>
      </c>
      <c r="J15" s="2">
        <f>a!K18</f>
        <v>21781</v>
      </c>
      <c r="K15" s="46"/>
      <c r="L15" s="2">
        <f>a!M18</f>
        <v>125325</v>
      </c>
    </row>
    <row r="16" spans="1:12" ht="12.75">
      <c r="A16" s="14" t="str">
        <f>a!A19</f>
        <v>FTP (accesses)</v>
      </c>
      <c r="B16" s="2">
        <f>a!B19</f>
        <v>730</v>
      </c>
      <c r="C16" s="2">
        <f>a!C19</f>
        <v>11385</v>
      </c>
      <c r="D16" s="2">
        <f>a!D19</f>
        <v>10181</v>
      </c>
      <c r="E16" s="2">
        <f>a!E19</f>
        <v>15835</v>
      </c>
      <c r="F16" s="2">
        <f>a!F19</f>
        <v>8830</v>
      </c>
      <c r="G16" s="2">
        <f>a!G19</f>
        <v>2</v>
      </c>
      <c r="H16" s="2">
        <f>a!I19</f>
        <v>3263</v>
      </c>
      <c r="I16" s="2">
        <f>a!J19</f>
        <v>1172</v>
      </c>
      <c r="J16" s="2">
        <f>a!K19</f>
        <v>5804</v>
      </c>
      <c r="K16" s="46"/>
      <c r="L16" s="2">
        <f>a!M19</f>
        <v>57202</v>
      </c>
    </row>
    <row r="17" spans="1:12" ht="13.5" thickBot="1">
      <c r="A17" s="14" t="str">
        <f>a!A20</f>
        <v>Off-line (accesses)</v>
      </c>
      <c r="B17" s="3">
        <f>a!B20</f>
        <v>0</v>
      </c>
      <c r="C17" s="3">
        <f>a!C20</f>
        <v>4483</v>
      </c>
      <c r="D17" s="3">
        <f>a!D20</f>
        <v>276</v>
      </c>
      <c r="E17" s="3">
        <f>a!E20</f>
        <v>0</v>
      </c>
      <c r="F17" s="3">
        <f>a!F20</f>
        <v>2843</v>
      </c>
      <c r="G17" s="3">
        <f>a!G20</f>
        <v>0</v>
      </c>
      <c r="H17" s="3">
        <f>a!I20</f>
        <v>2199</v>
      </c>
      <c r="I17" s="3">
        <f>a!J20</f>
        <v>3899</v>
      </c>
      <c r="J17" s="3">
        <f>a!K20</f>
        <v>0</v>
      </c>
      <c r="K17" s="46"/>
      <c r="L17" s="3">
        <f>a!M20</f>
        <v>13700</v>
      </c>
    </row>
    <row r="18" spans="1:12" ht="13.5" thickTop="1">
      <c r="A18" s="14" t="str">
        <f>a!A21</f>
        <v>Total (accesses)</v>
      </c>
      <c r="B18" s="2">
        <f>a!B21</f>
        <v>128318</v>
      </c>
      <c r="C18" s="2">
        <f>a!C21</f>
        <v>309033</v>
      </c>
      <c r="D18" s="2">
        <f>a!D21</f>
        <v>281927</v>
      </c>
      <c r="E18" s="2">
        <f>a!E21</f>
        <v>569233</v>
      </c>
      <c r="F18" s="2">
        <f>a!F21</f>
        <v>329206</v>
      </c>
      <c r="G18" s="2">
        <f>a!G21</f>
        <v>69317</v>
      </c>
      <c r="H18" s="2">
        <f>a!I21</f>
        <v>299815</v>
      </c>
      <c r="I18" s="2">
        <f>a!J21</f>
        <v>148174</v>
      </c>
      <c r="J18" s="2">
        <f>a!K21</f>
        <v>905209</v>
      </c>
      <c r="K18" s="46"/>
      <c r="L18" s="2">
        <f>a!M21</f>
        <v>3304953</v>
      </c>
    </row>
    <row r="19" spans="1:12" ht="27" customHeight="1">
      <c r="A19" s="15" t="str">
        <f>a!A22</f>
        <v>REQUESTS AND RETRIEVALS</v>
      </c>
      <c r="B19" s="10"/>
      <c r="C19" s="10"/>
      <c r="D19" s="10"/>
      <c r="E19" s="10"/>
      <c r="F19" s="10"/>
      <c r="G19" s="10"/>
      <c r="H19" s="10"/>
      <c r="I19" s="10"/>
      <c r="J19" s="10"/>
      <c r="K19" s="10"/>
      <c r="L19" s="10"/>
    </row>
    <row r="20" spans="1:12" ht="21.75" customHeight="1">
      <c r="A20" s="16" t="str">
        <f>a!A23</f>
        <v>Product Request Tracking and Delivery</v>
      </c>
      <c r="B20" s="10"/>
      <c r="C20" s="10"/>
      <c r="D20" s="10"/>
      <c r="E20" s="10"/>
      <c r="F20" s="10"/>
      <c r="G20" s="10"/>
      <c r="H20" s="10"/>
      <c r="I20" s="10"/>
      <c r="J20" s="10"/>
      <c r="K20" s="10"/>
      <c r="L20" s="10"/>
    </row>
    <row r="21" spans="1:12" ht="12.75">
      <c r="A21" s="14" t="str">
        <f>a!A1</f>
        <v>TITLE</v>
      </c>
      <c r="B21" s="14" t="str">
        <f>a!B1</f>
        <v>ASF</v>
      </c>
      <c r="C21" s="14" t="str">
        <f>a!C1</f>
        <v>EDC</v>
      </c>
      <c r="D21" s="14" t="str">
        <f>a!D1</f>
        <v>GHRC</v>
      </c>
      <c r="E21" s="14" t="str">
        <f>a!E1</f>
        <v>GSFC</v>
      </c>
      <c r="F21" s="14" t="str">
        <f>a!F1</f>
        <v>JPL</v>
      </c>
      <c r="G21" s="14" t="str">
        <f>a!G1</f>
        <v>LARC</v>
      </c>
      <c r="H21" s="14" t="str">
        <f>a!I1</f>
        <v>NSIDC</v>
      </c>
      <c r="I21" s="14" t="str">
        <f>a!J1</f>
        <v>ORNL</v>
      </c>
      <c r="J21" s="14" t="str">
        <f>a!K1</f>
        <v>SEDAC</v>
      </c>
      <c r="K21" s="14"/>
      <c r="L21" s="14" t="str">
        <f>a!M1</f>
        <v>TOTAL</v>
      </c>
    </row>
    <row r="22" spans="1:12" ht="12.75">
      <c r="A22" s="14" t="str">
        <f>a!A25</f>
        <v>Subscriptions Pending</v>
      </c>
      <c r="B22" s="2">
        <f>a!B25</f>
        <v>0</v>
      </c>
      <c r="C22" s="2">
        <f>a!C25</f>
        <v>0</v>
      </c>
      <c r="D22" s="2">
        <f>a!D25</f>
        <v>0</v>
      </c>
      <c r="E22" s="2">
        <f>a!E25</f>
        <v>0</v>
      </c>
      <c r="F22" s="2">
        <f>a!F25</f>
        <v>0</v>
      </c>
      <c r="G22" s="2">
        <f>a!G25</f>
        <v>0</v>
      </c>
      <c r="H22" s="2">
        <f>a!I25</f>
        <v>0</v>
      </c>
      <c r="I22" s="2">
        <f>a!J25</f>
        <v>0</v>
      </c>
      <c r="J22" s="2">
        <f>a!K25</f>
        <v>0</v>
      </c>
      <c r="K22" s="7"/>
      <c r="L22" s="2">
        <f>a!M25</f>
        <v>0</v>
      </c>
    </row>
    <row r="23" spans="1:12" ht="12.75">
      <c r="A23" s="14" t="str">
        <f>a!A26</f>
        <v>New Subscriptions</v>
      </c>
      <c r="B23" s="2">
        <f>a!B26</f>
        <v>0</v>
      </c>
      <c r="C23" s="2">
        <f>a!C26</f>
        <v>0</v>
      </c>
      <c r="D23" s="2">
        <f>a!D26</f>
        <v>117</v>
      </c>
      <c r="E23" s="2">
        <f>a!E26</f>
        <v>759892</v>
      </c>
      <c r="F23" s="2">
        <f>a!F26</f>
        <v>7926</v>
      </c>
      <c r="G23" s="2">
        <f>a!G26</f>
        <v>0</v>
      </c>
      <c r="H23" s="2">
        <f>a!I26</f>
        <v>0</v>
      </c>
      <c r="I23" s="2">
        <f>a!J26</f>
        <v>0</v>
      </c>
      <c r="J23" s="2">
        <f>a!K26</f>
        <v>0</v>
      </c>
      <c r="K23" s="7"/>
      <c r="L23" s="2">
        <f>a!M26</f>
        <v>767935</v>
      </c>
    </row>
    <row r="24" spans="1:12" ht="12.75">
      <c r="A24" s="14" t="str">
        <f>a!A27</f>
        <v>Products Requested</v>
      </c>
      <c r="B24" s="2">
        <f>a!B27</f>
        <v>32092</v>
      </c>
      <c r="C24" s="2">
        <f>a!C27</f>
        <v>10339</v>
      </c>
      <c r="D24" s="2">
        <f>a!D27</f>
        <v>818930</v>
      </c>
      <c r="E24" s="2">
        <f>a!E27</f>
        <v>3873362</v>
      </c>
      <c r="F24" s="2">
        <f>a!F27</f>
        <v>23275</v>
      </c>
      <c r="G24" s="2">
        <f>a!G27</f>
        <v>176082</v>
      </c>
      <c r="H24" s="2">
        <f>a!I27</f>
        <v>1704</v>
      </c>
      <c r="I24" s="2">
        <f>a!J27</f>
        <v>926</v>
      </c>
      <c r="J24" s="2">
        <f>a!K27</f>
        <v>0</v>
      </c>
      <c r="K24" s="7"/>
      <c r="L24" s="2">
        <f>a!M27</f>
        <v>4936710</v>
      </c>
    </row>
    <row r="25" spans="1:12" ht="12.75">
      <c r="A25" s="14" t="str">
        <f>a!A28</f>
        <v>TOTAL NEW</v>
      </c>
      <c r="B25" s="2">
        <f>a!B28</f>
        <v>32092</v>
      </c>
      <c r="C25" s="2">
        <f>a!C28</f>
        <v>10339</v>
      </c>
      <c r="D25" s="2">
        <f>a!D28</f>
        <v>819047</v>
      </c>
      <c r="E25" s="2">
        <f>a!E28</f>
        <v>4633254</v>
      </c>
      <c r="F25" s="2">
        <f>a!F28</f>
        <v>31201</v>
      </c>
      <c r="G25" s="2">
        <f>a!G28</f>
        <v>176082</v>
      </c>
      <c r="H25" s="2">
        <f>a!I28</f>
        <v>1704</v>
      </c>
      <c r="I25" s="2">
        <f>a!J28</f>
        <v>926</v>
      </c>
      <c r="J25" s="2">
        <f>a!K28</f>
        <v>0</v>
      </c>
      <c r="K25" s="7"/>
      <c r="L25" s="2">
        <f>a!M28</f>
        <v>5704645</v>
      </c>
    </row>
    <row r="26" spans="1:12" ht="12.75">
      <c r="A26" s="14" t="str">
        <f>a!A29</f>
        <v>Products Delivered</v>
      </c>
      <c r="B26" s="2">
        <f>a!B29</f>
        <v>24196</v>
      </c>
      <c r="C26" s="2">
        <f>a!C29</f>
        <v>9020</v>
      </c>
      <c r="D26" s="2">
        <f>a!D29</f>
        <v>626898</v>
      </c>
      <c r="E26" s="2">
        <f>a!E29</f>
        <v>2458324</v>
      </c>
      <c r="F26" s="2">
        <f>a!F29</f>
        <v>32027</v>
      </c>
      <c r="G26" s="2">
        <f>a!G29</f>
        <v>176081</v>
      </c>
      <c r="H26" s="2">
        <f>a!I29</f>
        <v>1701</v>
      </c>
      <c r="I26" s="2">
        <f>a!J29</f>
        <v>924</v>
      </c>
      <c r="J26" s="2">
        <f>a!K29</f>
        <v>0</v>
      </c>
      <c r="K26" s="7"/>
      <c r="L26" s="2">
        <f>a!M29</f>
        <v>3329171</v>
      </c>
    </row>
    <row r="27" spans="1:12" ht="27.75" customHeight="1">
      <c r="A27" s="12" t="str">
        <f>a!A31</f>
        <v>Request Turnaround</v>
      </c>
      <c r="B27" s="10"/>
      <c r="C27" s="10"/>
      <c r="D27" s="10"/>
      <c r="E27" s="10"/>
      <c r="F27" s="10"/>
      <c r="G27" s="10"/>
      <c r="H27" s="10"/>
      <c r="I27" s="10"/>
      <c r="J27" s="17"/>
      <c r="K27" s="17"/>
      <c r="L27" s="10"/>
    </row>
    <row r="28" spans="1:12" ht="12.75">
      <c r="A28" s="14" t="str">
        <f>a!A32</f>
        <v>Rejected by User</v>
      </c>
      <c r="B28" s="2">
        <f>a!B32</f>
        <v>0</v>
      </c>
      <c r="C28" s="2">
        <f>a!C32</f>
        <v>265</v>
      </c>
      <c r="D28" s="2">
        <f>a!D32</f>
        <v>0</v>
      </c>
      <c r="E28" s="2">
        <f>a!E32</f>
        <v>0</v>
      </c>
      <c r="F28" s="2">
        <f>a!F32</f>
        <v>1921</v>
      </c>
      <c r="G28" s="2">
        <f>a!G32</f>
        <v>0</v>
      </c>
      <c r="H28" s="2">
        <f>a!I32</f>
        <v>0</v>
      </c>
      <c r="I28" s="2">
        <f>a!J32</f>
        <v>0</v>
      </c>
      <c r="J28" s="2">
        <f>a!K32</f>
        <v>0</v>
      </c>
      <c r="K28" s="7"/>
      <c r="L28" s="2">
        <f>a!M32</f>
        <v>2186</v>
      </c>
    </row>
    <row r="29" spans="1:12" ht="12.75">
      <c r="A29" s="14" t="str">
        <f>a!A33</f>
        <v>Average (days)</v>
      </c>
      <c r="B29" s="2">
        <f>a!B33</f>
        <v>6</v>
      </c>
      <c r="C29" s="2">
        <f>a!C33</f>
        <v>17</v>
      </c>
      <c r="D29" s="2">
        <f>a!D33</f>
        <v>16</v>
      </c>
      <c r="E29" s="2">
        <f>a!E33</f>
        <v>9</v>
      </c>
      <c r="F29" s="2">
        <f>a!F33</f>
        <v>5</v>
      </c>
      <c r="G29" s="2">
        <f>a!G33</f>
        <v>2</v>
      </c>
      <c r="H29" s="2">
        <f>a!I33</f>
        <v>5</v>
      </c>
      <c r="I29" s="2">
        <f>a!J33</f>
        <v>0</v>
      </c>
      <c r="J29" s="2">
        <f>a!K33</f>
        <v>0</v>
      </c>
      <c r="K29" s="7"/>
      <c r="L29" s="2">
        <f>a!M33</f>
        <v>10</v>
      </c>
    </row>
    <row r="30" spans="1:12" ht="12.75">
      <c r="A30" s="14" t="str">
        <f>a!A34</f>
        <v>Maximum (days)</v>
      </c>
      <c r="B30" s="2">
        <f>a!B34</f>
        <v>905</v>
      </c>
      <c r="C30" s="2">
        <f>a!C34</f>
        <v>70</v>
      </c>
      <c r="D30" s="2">
        <f>a!D34</f>
        <v>957</v>
      </c>
      <c r="E30" s="2">
        <f>a!E34</f>
        <v>944</v>
      </c>
      <c r="F30" s="2">
        <f>a!F34</f>
        <v>73</v>
      </c>
      <c r="G30" s="2">
        <f>a!G34</f>
        <v>87</v>
      </c>
      <c r="H30" s="2">
        <f>a!I34</f>
        <v>172</v>
      </c>
      <c r="I30" s="2">
        <f>a!J34</f>
        <v>0</v>
      </c>
      <c r="J30" s="2">
        <f>a!K34</f>
        <v>0</v>
      </c>
      <c r="K30" s="7"/>
      <c r="L30" s="2">
        <f>a!M34</f>
        <v>957</v>
      </c>
    </row>
    <row r="31" spans="1:12" ht="24.75" customHeight="1">
      <c r="A31" s="12" t="str">
        <f>a!A37</f>
        <v>Anonymous FTP and WWW Retrievals</v>
      </c>
      <c r="B31" s="10"/>
      <c r="C31" s="10"/>
      <c r="D31" s="10"/>
      <c r="E31" s="10"/>
      <c r="F31" s="10"/>
      <c r="G31" s="10"/>
      <c r="H31" s="10"/>
      <c r="I31" s="10"/>
      <c r="J31" s="10"/>
      <c r="K31" s="17"/>
      <c r="L31" s="10"/>
    </row>
    <row r="32" spans="1:12" ht="12.75">
      <c r="A32" s="14" t="str">
        <f>a!A38</f>
        <v>FTP Product Retrievals</v>
      </c>
      <c r="B32" s="2">
        <f>a!B38</f>
        <v>4543</v>
      </c>
      <c r="C32" s="2">
        <f>a!C38</f>
        <v>124865</v>
      </c>
      <c r="D32" s="2">
        <f>a!D38</f>
        <v>898268</v>
      </c>
      <c r="E32" s="2">
        <f>a!E38</f>
        <v>1634793</v>
      </c>
      <c r="F32" s="2">
        <f>a!F38</f>
        <v>1058486</v>
      </c>
      <c r="G32" s="2">
        <f>a!G38</f>
        <v>5</v>
      </c>
      <c r="H32" s="2">
        <f>a!I38</f>
        <v>104649</v>
      </c>
      <c r="I32" s="2">
        <f>a!J38</f>
        <v>7552</v>
      </c>
      <c r="J32" s="2">
        <f>a!K38</f>
        <v>129690</v>
      </c>
      <c r="K32" s="7"/>
      <c r="L32" s="2">
        <f>a!M38</f>
        <v>3962851</v>
      </c>
    </row>
    <row r="33" spans="1:12" ht="12.75">
      <c r="A33" s="14" t="str">
        <f>a!A39</f>
        <v>WWW Product Retrievals</v>
      </c>
      <c r="B33" s="2">
        <f>a!B39</f>
        <v>0</v>
      </c>
      <c r="C33" s="2">
        <f>a!C39</f>
        <v>188305</v>
      </c>
      <c r="D33" s="2">
        <f>a!D39</f>
        <v>0</v>
      </c>
      <c r="E33" s="2">
        <f>a!E39</f>
        <v>500468</v>
      </c>
      <c r="F33" s="2">
        <f>a!F39</f>
        <v>0</v>
      </c>
      <c r="G33" s="2">
        <f>a!G39</f>
        <v>438</v>
      </c>
      <c r="H33" s="2">
        <f>a!I39</f>
        <v>0</v>
      </c>
      <c r="I33" s="2">
        <f>a!J39</f>
        <v>4515</v>
      </c>
      <c r="J33" s="2">
        <f>a!K39</f>
        <v>69029</v>
      </c>
      <c r="K33" s="7"/>
      <c r="L33" s="2">
        <f>a!M39</f>
        <v>762755</v>
      </c>
    </row>
    <row r="34" ht="13.5" thickBot="1">
      <c r="K34" s="5"/>
    </row>
    <row r="35" spans="1:12" s="24" customFormat="1" ht="32.25" customHeight="1" thickBot="1" thickTop="1">
      <c r="A35" s="18" t="str">
        <f>a!A40</f>
        <v>TOTAL PRODUCTS DELIVERED</v>
      </c>
      <c r="B35" s="19">
        <f>a!B40</f>
        <v>28739</v>
      </c>
      <c r="C35" s="20">
        <f>a!C40</f>
        <v>322190</v>
      </c>
      <c r="D35" s="20">
        <f>a!D40</f>
        <v>1525166</v>
      </c>
      <c r="E35" s="20">
        <f>a!E40</f>
        <v>4593585</v>
      </c>
      <c r="F35" s="20">
        <f>a!F40</f>
        <v>1090513</v>
      </c>
      <c r="G35" s="20">
        <f>a!G40</f>
        <v>176524</v>
      </c>
      <c r="H35" s="20">
        <f>a!I40</f>
        <v>106350</v>
      </c>
      <c r="I35" s="20">
        <f>a!J40</f>
        <v>12991</v>
      </c>
      <c r="J35" s="21">
        <f>a!K40</f>
        <v>198719</v>
      </c>
      <c r="K35" s="22"/>
      <c r="L35" s="23">
        <f>a!M40</f>
        <v>8054777</v>
      </c>
    </row>
    <row r="36" spans="1:12" s="24" customFormat="1" ht="50.25" customHeight="1" thickTop="1">
      <c r="A36" s="44" t="str">
        <f>a!A41</f>
        <v>System IMS Sessions Requesting Products</v>
      </c>
      <c r="B36" s="17"/>
      <c r="C36" s="17"/>
      <c r="D36" s="17"/>
      <c r="E36" s="17"/>
      <c r="F36" s="17"/>
      <c r="G36" s="17"/>
      <c r="H36" s="17"/>
      <c r="I36" s="17"/>
      <c r="J36" s="17"/>
      <c r="K36" s="17"/>
      <c r="L36" s="17"/>
    </row>
    <row r="37" spans="1:12" s="24" customFormat="1" ht="12.75" customHeight="1">
      <c r="A37" s="18" t="str">
        <f>a!A42</f>
        <v>EDG</v>
      </c>
      <c r="B37" s="45"/>
      <c r="C37" s="45"/>
      <c r="D37" s="45"/>
      <c r="E37" s="45"/>
      <c r="F37" s="45"/>
      <c r="G37" s="45"/>
      <c r="H37" s="45"/>
      <c r="I37" s="45"/>
      <c r="J37" s="45"/>
      <c r="K37" s="22"/>
      <c r="L37" s="43">
        <f>a!M42</f>
        <v>5819</v>
      </c>
    </row>
    <row r="38" spans="1:12" ht="30.75" customHeight="1">
      <c r="A38" s="15" t="str">
        <f>a!A44</f>
        <v>Volume Delivered by DAACs (MB)</v>
      </c>
      <c r="B38" s="10"/>
      <c r="C38" s="10"/>
      <c r="D38" s="10"/>
      <c r="E38" s="10"/>
      <c r="F38" s="10"/>
      <c r="G38" s="10"/>
      <c r="H38" s="10"/>
      <c r="I38" s="10"/>
      <c r="J38" s="10"/>
      <c r="K38" s="17"/>
      <c r="L38" s="10"/>
    </row>
    <row r="39" spans="1:12" ht="12.75">
      <c r="A39" s="14" t="str">
        <f>a!A1</f>
        <v>TITLE</v>
      </c>
      <c r="B39" s="14" t="str">
        <f>a!B1</f>
        <v>ASF</v>
      </c>
      <c r="C39" s="14" t="str">
        <f>a!C1</f>
        <v>EDC</v>
      </c>
      <c r="D39" s="14" t="str">
        <f>a!D1</f>
        <v>GHRC</v>
      </c>
      <c r="E39" s="14" t="str">
        <f>a!E1</f>
        <v>GSFC</v>
      </c>
      <c r="F39" s="14" t="str">
        <f>a!F1</f>
        <v>JPL</v>
      </c>
      <c r="G39" s="14" t="str">
        <f>a!G1</f>
        <v>LARC</v>
      </c>
      <c r="H39" s="14" t="str">
        <f>a!I1</f>
        <v>NSIDC</v>
      </c>
      <c r="I39" s="14" t="str">
        <f>a!J1</f>
        <v>ORNL</v>
      </c>
      <c r="J39" s="14" t="str">
        <f>a!K1</f>
        <v>SEDAC</v>
      </c>
      <c r="K39" s="50"/>
      <c r="L39" s="14" t="str">
        <f>a!M1</f>
        <v>TOTAL</v>
      </c>
    </row>
    <row r="40" spans="1:12" ht="12.75">
      <c r="A40" s="14" t="str">
        <f>a!A45</f>
        <v>FTP (MB)</v>
      </c>
      <c r="B40" s="2">
        <f>a!B45</f>
        <v>448039</v>
      </c>
      <c r="C40" s="2">
        <f>a!C45</f>
        <v>0</v>
      </c>
      <c r="D40" s="2">
        <f>a!D45</f>
        <v>826497</v>
      </c>
      <c r="E40" s="2">
        <f>a!E45</f>
        <v>2298189</v>
      </c>
      <c r="F40" s="2">
        <f>a!F45</f>
        <v>37</v>
      </c>
      <c r="G40" s="2">
        <f>a!G45</f>
        <v>928657</v>
      </c>
      <c r="H40" s="2">
        <f>a!I45</f>
        <v>0</v>
      </c>
      <c r="I40" s="2">
        <f>a!J45</f>
        <v>0</v>
      </c>
      <c r="J40" s="2">
        <f>a!K45</f>
        <v>0</v>
      </c>
      <c r="K40" s="7"/>
      <c r="L40" s="2">
        <f>a!M45</f>
        <v>4501419</v>
      </c>
    </row>
    <row r="41" spans="1:12" ht="12.75">
      <c r="A41" s="14" t="str">
        <f>a!A46</f>
        <v>Anon FTP (MB)</v>
      </c>
      <c r="B41" s="2">
        <f>a!B46</f>
        <v>21533</v>
      </c>
      <c r="C41" s="2">
        <f>a!C46</f>
        <v>813418</v>
      </c>
      <c r="D41" s="2">
        <f>a!D46</f>
        <v>621122</v>
      </c>
      <c r="E41" s="2">
        <f>a!E46</f>
        <v>9928306</v>
      </c>
      <c r="F41" s="2">
        <f>a!F46</f>
        <v>1942990</v>
      </c>
      <c r="G41" s="2">
        <f>a!G46</f>
        <v>51</v>
      </c>
      <c r="H41" s="2">
        <f>a!I46</f>
        <v>138211</v>
      </c>
      <c r="I41" s="2">
        <f>a!J46</f>
        <v>7111</v>
      </c>
      <c r="J41" s="2">
        <f>a!K46</f>
        <v>81155</v>
      </c>
      <c r="K41" s="7"/>
      <c r="L41" s="2">
        <f>a!M46</f>
        <v>13553897</v>
      </c>
    </row>
    <row r="42" spans="1:12" ht="12.75">
      <c r="A42" s="14" t="str">
        <f>a!A47</f>
        <v>WWW (MB)</v>
      </c>
      <c r="B42" s="2">
        <f>a!B47</f>
        <v>0</v>
      </c>
      <c r="C42" s="2">
        <f>a!C47</f>
        <v>537134</v>
      </c>
      <c r="D42" s="2">
        <f>a!D47</f>
        <v>0</v>
      </c>
      <c r="E42" s="2">
        <f>a!E47</f>
        <v>17360</v>
      </c>
      <c r="F42" s="2">
        <f>a!F47</f>
        <v>0</v>
      </c>
      <c r="G42" s="2">
        <f>a!G47</f>
        <v>10</v>
      </c>
      <c r="H42" s="2">
        <f>a!I47</f>
        <v>0</v>
      </c>
      <c r="I42" s="2">
        <f>a!J47</f>
        <v>150</v>
      </c>
      <c r="J42" s="2">
        <f>a!K47</f>
        <v>2865</v>
      </c>
      <c r="K42" s="7"/>
      <c r="L42" s="2">
        <f>a!M47</f>
        <v>557519</v>
      </c>
    </row>
    <row r="43" spans="1:12" ht="12.75">
      <c r="A43" s="14" t="str">
        <f>a!A48</f>
        <v>8mm (MB)</v>
      </c>
      <c r="B43" s="2">
        <f>a!B48</f>
        <v>750504</v>
      </c>
      <c r="C43" s="2">
        <f>a!C48</f>
        <v>2196560</v>
      </c>
      <c r="D43" s="2">
        <f>a!D48</f>
        <v>3200538</v>
      </c>
      <c r="E43" s="2">
        <f>a!E48</f>
        <v>27407193</v>
      </c>
      <c r="F43" s="2">
        <f>a!F48</f>
        <v>10952890</v>
      </c>
      <c r="G43" s="2">
        <f>a!G48</f>
        <v>373426</v>
      </c>
      <c r="H43" s="2">
        <f>a!I48</f>
        <v>0</v>
      </c>
      <c r="I43" s="2">
        <f>a!J48</f>
        <v>0</v>
      </c>
      <c r="J43" s="2">
        <f>a!K48</f>
        <v>0</v>
      </c>
      <c r="K43" s="7"/>
      <c r="L43" s="2">
        <f>a!M48</f>
        <v>44881111</v>
      </c>
    </row>
    <row r="44" spans="1:12" ht="12.75">
      <c r="A44" s="14" t="str">
        <f>a!A49</f>
        <v>4mm (MB)</v>
      </c>
      <c r="B44" s="2">
        <f>a!B49</f>
        <v>56948</v>
      </c>
      <c r="C44" s="2">
        <f>a!C49</f>
        <v>0</v>
      </c>
      <c r="D44" s="2">
        <f>a!D49</f>
        <v>727466</v>
      </c>
      <c r="E44" s="2">
        <f>a!E49</f>
        <v>3682742</v>
      </c>
      <c r="F44" s="2">
        <f>a!F49</f>
        <v>39681</v>
      </c>
      <c r="G44" s="2">
        <f>a!G49</f>
        <v>43492</v>
      </c>
      <c r="H44" s="2">
        <f>a!I49</f>
        <v>0</v>
      </c>
      <c r="I44" s="2">
        <f>a!J49</f>
        <v>0</v>
      </c>
      <c r="J44" s="2">
        <f>a!K49</f>
        <v>0</v>
      </c>
      <c r="K44" s="7"/>
      <c r="L44" s="2">
        <f>a!M49</f>
        <v>4550329</v>
      </c>
    </row>
    <row r="45" spans="1:12" ht="12.75">
      <c r="A45" s="14" t="str">
        <f>a!A50</f>
        <v>9 track (MB)</v>
      </c>
      <c r="B45" s="2">
        <f>a!B50</f>
        <v>0</v>
      </c>
      <c r="C45" s="2">
        <f>a!C50</f>
        <v>0</v>
      </c>
      <c r="D45" s="2">
        <f>a!D50</f>
        <v>0</v>
      </c>
      <c r="E45" s="2">
        <f>a!E50</f>
        <v>0</v>
      </c>
      <c r="F45" s="2">
        <f>a!F50</f>
        <v>0</v>
      </c>
      <c r="G45" s="2">
        <f>a!G50</f>
        <v>0</v>
      </c>
      <c r="H45" s="2">
        <f>a!I50</f>
        <v>0</v>
      </c>
      <c r="I45" s="2">
        <f>a!J50</f>
        <v>0</v>
      </c>
      <c r="J45" s="2">
        <f>a!K50</f>
        <v>0</v>
      </c>
      <c r="K45" s="7"/>
      <c r="L45" s="2">
        <f>a!M50</f>
        <v>0</v>
      </c>
    </row>
    <row r="46" spans="1:12" ht="12.75">
      <c r="A46" s="14" t="str">
        <f>a!A51</f>
        <v>DLT (MB)</v>
      </c>
      <c r="B46" s="2">
        <f>a!B51</f>
        <v>0</v>
      </c>
      <c r="C46" s="2">
        <f>a!C51</f>
        <v>0</v>
      </c>
      <c r="D46" s="2">
        <f>a!D51</f>
        <v>0</v>
      </c>
      <c r="E46" s="2">
        <f>a!E51</f>
        <v>886909</v>
      </c>
      <c r="F46" s="2">
        <f>a!F51</f>
        <v>11199937</v>
      </c>
      <c r="G46" s="2">
        <f>a!G51</f>
        <v>0</v>
      </c>
      <c r="H46" s="2">
        <f>a!I51</f>
        <v>0</v>
      </c>
      <c r="I46" s="2">
        <f>a!J51</f>
        <v>0</v>
      </c>
      <c r="J46" s="2">
        <f>a!K51</f>
        <v>0</v>
      </c>
      <c r="K46" s="7"/>
      <c r="L46" s="2">
        <f>a!M51</f>
        <v>12086846</v>
      </c>
    </row>
    <row r="47" spans="1:12" ht="12.75">
      <c r="A47" s="14" t="str">
        <f>a!A52</f>
        <v>CD ROM (MB)</v>
      </c>
      <c r="B47" s="2">
        <f>a!B52</f>
        <v>0</v>
      </c>
      <c r="C47" s="2">
        <f>a!C52</f>
        <v>644251</v>
      </c>
      <c r="D47" s="2">
        <f>a!D52</f>
        <v>91344</v>
      </c>
      <c r="E47" s="2">
        <f>a!E52</f>
        <v>928214</v>
      </c>
      <c r="F47" s="2">
        <f>a!F52</f>
        <v>14367518</v>
      </c>
      <c r="G47" s="2">
        <f>a!G52</f>
        <v>4208</v>
      </c>
      <c r="H47" s="2">
        <f>a!I52</f>
        <v>0</v>
      </c>
      <c r="I47" s="2">
        <f>a!J52</f>
        <v>483983</v>
      </c>
      <c r="J47" s="2">
        <f>a!K52</f>
        <v>0</v>
      </c>
      <c r="K47" s="7"/>
      <c r="L47" s="2">
        <f>a!M52</f>
        <v>16519518</v>
      </c>
    </row>
    <row r="48" spans="1:12" ht="12.75">
      <c r="A48" s="14" t="str">
        <f>a!A53</f>
        <v>CD Rec (MB)</v>
      </c>
      <c r="B48" s="2">
        <f>a!B53</f>
        <v>0</v>
      </c>
      <c r="C48" s="2">
        <f>a!C53</f>
        <v>0</v>
      </c>
      <c r="D48" s="2">
        <f>a!D53</f>
        <v>0</v>
      </c>
      <c r="E48" s="2">
        <f>a!E53</f>
        <v>0</v>
      </c>
      <c r="F48" s="2">
        <f>a!F53</f>
        <v>9402</v>
      </c>
      <c r="G48" s="2">
        <f>a!G53</f>
        <v>0</v>
      </c>
      <c r="H48" s="2">
        <f>a!I53</f>
        <v>0</v>
      </c>
      <c r="I48" s="2">
        <f>a!J53</f>
        <v>0</v>
      </c>
      <c r="J48" s="2">
        <f>a!K53</f>
        <v>0</v>
      </c>
      <c r="K48" s="7"/>
      <c r="L48" s="2">
        <f>a!M53</f>
        <v>9402</v>
      </c>
    </row>
    <row r="49" spans="1:12" ht="12.75">
      <c r="A49" s="14" t="str">
        <f>a!A54</f>
        <v>Floppy (MB)</v>
      </c>
      <c r="B49" s="2">
        <f>a!B54</f>
        <v>0</v>
      </c>
      <c r="C49" s="2">
        <f>a!C54</f>
        <v>0</v>
      </c>
      <c r="D49" s="2">
        <f>a!D54</f>
        <v>0</v>
      </c>
      <c r="E49" s="2">
        <f>a!E54</f>
        <v>0</v>
      </c>
      <c r="F49" s="2">
        <f>a!F54</f>
        <v>14</v>
      </c>
      <c r="G49" s="2">
        <f>a!G54</f>
        <v>0</v>
      </c>
      <c r="H49" s="2">
        <f>a!I54</f>
        <v>0</v>
      </c>
      <c r="I49" s="2">
        <f>a!J54</f>
        <v>10</v>
      </c>
      <c r="J49" s="2">
        <f>a!K54</f>
        <v>0</v>
      </c>
      <c r="K49" s="7"/>
      <c r="L49" s="2">
        <f>a!M54</f>
        <v>24</v>
      </c>
    </row>
    <row r="50" spans="1:12" ht="12.75">
      <c r="A50" s="14" t="str">
        <f>a!A55</f>
        <v>DVD (MB)</v>
      </c>
      <c r="B50" s="2">
        <f>a!B55</f>
        <v>0</v>
      </c>
      <c r="C50" s="2">
        <f>a!C55</f>
        <v>0</v>
      </c>
      <c r="D50" s="2">
        <f>a!D55</f>
        <v>0</v>
      </c>
      <c r="E50" s="2">
        <f>a!E55</f>
        <v>0</v>
      </c>
      <c r="F50" s="2">
        <f>a!F55</f>
        <v>201702</v>
      </c>
      <c r="G50" s="2">
        <f>a!G55</f>
        <v>0</v>
      </c>
      <c r="H50" s="2">
        <f>a!I55</f>
        <v>0</v>
      </c>
      <c r="I50" s="2">
        <f>a!J55</f>
        <v>0</v>
      </c>
      <c r="J50" s="2">
        <f>a!K55</f>
        <v>0</v>
      </c>
      <c r="K50" s="7"/>
      <c r="L50" s="2">
        <f>a!M55</f>
        <v>201702</v>
      </c>
    </row>
    <row r="51" spans="1:12" ht="13.5" thickBot="1">
      <c r="A51" s="14" t="str">
        <f>a!A56</f>
        <v>Unknown (MB)</v>
      </c>
      <c r="B51" s="2">
        <f>a!B56</f>
        <v>528</v>
      </c>
      <c r="C51" s="2">
        <f>a!C56</f>
        <v>11963</v>
      </c>
      <c r="D51" s="2">
        <f>a!D56</f>
        <v>0</v>
      </c>
      <c r="E51" s="2">
        <f>a!E56</f>
        <v>0</v>
      </c>
      <c r="F51" s="2">
        <f>a!F56</f>
        <v>0</v>
      </c>
      <c r="G51" s="2">
        <f>a!G56</f>
        <v>547</v>
      </c>
      <c r="H51" s="2">
        <f>a!I56</f>
        <v>0</v>
      </c>
      <c r="I51" s="2">
        <f>a!J56</f>
        <v>67</v>
      </c>
      <c r="J51" s="2">
        <f>a!K56</f>
        <v>0</v>
      </c>
      <c r="K51" s="7"/>
      <c r="L51" s="2">
        <f>a!M56</f>
        <v>13105</v>
      </c>
    </row>
    <row r="52" spans="1:12" ht="13.5" thickTop="1">
      <c r="A52" s="14" t="str">
        <f>a!A57</f>
        <v>Total Digital (MB)</v>
      </c>
      <c r="B52" s="8">
        <f>a!B57</f>
        <v>1277552</v>
      </c>
      <c r="C52" s="8">
        <f>a!C57</f>
        <v>4203326</v>
      </c>
      <c r="D52" s="8">
        <f>a!D57</f>
        <v>5466967</v>
      </c>
      <c r="E52" s="8">
        <f>a!E57</f>
        <v>45148913</v>
      </c>
      <c r="F52" s="8">
        <f>a!F57</f>
        <v>38714171</v>
      </c>
      <c r="G52" s="8">
        <f>a!G57</f>
        <v>1350391</v>
      </c>
      <c r="H52" s="8">
        <f>a!I57</f>
        <v>138211</v>
      </c>
      <c r="I52" s="8">
        <f>a!J57</f>
        <v>491321</v>
      </c>
      <c r="J52" s="8">
        <f>a!K57</f>
        <v>84020</v>
      </c>
      <c r="K52" s="7"/>
      <c r="L52" s="8">
        <f>a!M57</f>
        <v>96874872</v>
      </c>
    </row>
    <row r="53" spans="1:12" ht="29.25" customHeight="1">
      <c r="A53" s="25" t="str">
        <f>a!A58</f>
        <v>Deliveries by Types (Counts of Products)</v>
      </c>
      <c r="B53" s="26"/>
      <c r="C53" s="26"/>
      <c r="D53" s="26"/>
      <c r="E53" s="26"/>
      <c r="F53" s="26"/>
      <c r="G53" s="26"/>
      <c r="H53" s="26"/>
      <c r="I53" s="26"/>
      <c r="J53" s="26"/>
      <c r="K53" s="26"/>
      <c r="L53" s="26"/>
    </row>
    <row r="54" spans="1:12" ht="12.75">
      <c r="A54" s="27" t="str">
        <f>a!A1</f>
        <v>TITLE</v>
      </c>
      <c r="B54" s="14" t="str">
        <f>a!B1</f>
        <v>ASF</v>
      </c>
      <c r="C54" s="14" t="str">
        <f>a!C1</f>
        <v>EDC</v>
      </c>
      <c r="D54" s="14" t="str">
        <f>a!D1</f>
        <v>GHRC</v>
      </c>
      <c r="E54" s="14" t="str">
        <f>a!E1</f>
        <v>GSFC</v>
      </c>
      <c r="F54" s="14" t="str">
        <f>a!F1</f>
        <v>JPL</v>
      </c>
      <c r="G54" s="14" t="str">
        <f>a!G1</f>
        <v>LARC</v>
      </c>
      <c r="H54" s="14" t="str">
        <f>a!I1</f>
        <v>NSIDC</v>
      </c>
      <c r="I54" s="14" t="str">
        <f>a!J1</f>
        <v>ORNL</v>
      </c>
      <c r="J54" s="14" t="str">
        <f>a!K1</f>
        <v>SEDAC</v>
      </c>
      <c r="K54" s="14"/>
      <c r="L54" s="14" t="str">
        <f>a!M1</f>
        <v>TOTAL</v>
      </c>
    </row>
    <row r="55" spans="1:12" ht="12.75">
      <c r="A55" s="14" t="str">
        <f>a!A59</f>
        <v>FTP Retrievals (products)</v>
      </c>
      <c r="B55" s="28">
        <f>a!B59</f>
        <v>11956</v>
      </c>
      <c r="C55" s="28">
        <f>a!C59</f>
        <v>0</v>
      </c>
      <c r="D55" s="28">
        <f>a!D59</f>
        <v>76160</v>
      </c>
      <c r="E55" s="28">
        <f>a!E59</f>
        <v>66432</v>
      </c>
      <c r="F55" s="28">
        <f>a!F59</f>
        <v>4</v>
      </c>
      <c r="G55" s="28">
        <f>a!G59</f>
        <v>83179</v>
      </c>
      <c r="H55" s="28">
        <f>a!I59</f>
        <v>258</v>
      </c>
      <c r="I55" s="28">
        <f>a!J59</f>
        <v>0</v>
      </c>
      <c r="J55" s="28">
        <f>a!K59</f>
        <v>0</v>
      </c>
      <c r="L55" s="29">
        <f>a!M59</f>
        <v>237989</v>
      </c>
    </row>
    <row r="56" spans="1:12" ht="12.75">
      <c r="A56" s="14" t="str">
        <f>a!A60</f>
        <v>Anon FTP Retrievals (products)</v>
      </c>
      <c r="B56" s="28">
        <f>a!B60</f>
        <v>4543</v>
      </c>
      <c r="C56" s="28">
        <f>a!C60</f>
        <v>124865</v>
      </c>
      <c r="D56" s="28">
        <f>a!D60</f>
        <v>898268</v>
      </c>
      <c r="E56" s="28">
        <f>a!E60</f>
        <v>1634793</v>
      </c>
      <c r="F56" s="28">
        <f>a!F60</f>
        <v>1058486</v>
      </c>
      <c r="G56" s="28">
        <f>a!G60</f>
        <v>5</v>
      </c>
      <c r="H56" s="28">
        <f>a!I60</f>
        <v>104649</v>
      </c>
      <c r="I56" s="28">
        <f>a!J60</f>
        <v>7552</v>
      </c>
      <c r="J56" s="28">
        <f>a!K60</f>
        <v>129690</v>
      </c>
      <c r="L56" s="29">
        <f>a!M60</f>
        <v>3962851</v>
      </c>
    </row>
    <row r="57" spans="1:12" ht="12.75">
      <c r="A57" s="14" t="str">
        <f>a!A61</f>
        <v>WWW Retrievals (products)</v>
      </c>
      <c r="B57" s="28">
        <f>a!B61</f>
        <v>0</v>
      </c>
      <c r="C57" s="28">
        <f>a!C61</f>
        <v>188305</v>
      </c>
      <c r="D57" s="28">
        <f>a!D61</f>
        <v>0</v>
      </c>
      <c r="E57" s="28">
        <f>a!E61</f>
        <v>500468</v>
      </c>
      <c r="F57" s="28">
        <f>a!F61</f>
        <v>0</v>
      </c>
      <c r="G57" s="28">
        <f>a!G61</f>
        <v>438</v>
      </c>
      <c r="H57" s="28">
        <f>a!I61</f>
        <v>0</v>
      </c>
      <c r="I57" s="28">
        <f>a!J61</f>
        <v>4515</v>
      </c>
      <c r="J57" s="28">
        <f>a!K61</f>
        <v>69029</v>
      </c>
      <c r="L57" s="29">
        <f>a!M61</f>
        <v>762755</v>
      </c>
    </row>
    <row r="58" spans="1:12" ht="12.75">
      <c r="A58" s="14" t="str">
        <f>a!A62</f>
        <v>8mm (products)</v>
      </c>
      <c r="B58" s="28">
        <f>a!B62</f>
        <v>11751</v>
      </c>
      <c r="C58" s="28">
        <f>a!C62</f>
        <v>7699</v>
      </c>
      <c r="D58" s="28">
        <f>a!D62</f>
        <v>379721</v>
      </c>
      <c r="E58" s="28">
        <f>a!E62</f>
        <v>1829918</v>
      </c>
      <c r="F58" s="28">
        <f>a!F62</f>
        <v>4745</v>
      </c>
      <c r="G58" s="28">
        <f>a!G62</f>
        <v>84354</v>
      </c>
      <c r="H58" s="28">
        <f>a!I62</f>
        <v>7</v>
      </c>
      <c r="I58" s="28">
        <f>a!J62</f>
        <v>0</v>
      </c>
      <c r="J58" s="28">
        <f>a!K62</f>
        <v>0</v>
      </c>
      <c r="L58" s="29">
        <f>a!M62</f>
        <v>2318195</v>
      </c>
    </row>
    <row r="59" spans="1:12" ht="12.75">
      <c r="A59" s="14" t="str">
        <f>a!A63</f>
        <v>4mm (products)</v>
      </c>
      <c r="B59" s="28">
        <f>a!B63</f>
        <v>481</v>
      </c>
      <c r="C59" s="28">
        <f>a!C63</f>
        <v>0</v>
      </c>
      <c r="D59" s="28">
        <f>a!D63</f>
        <v>82253</v>
      </c>
      <c r="E59" s="28">
        <f>a!E63</f>
        <v>509983</v>
      </c>
      <c r="F59" s="28">
        <f>a!F63</f>
        <v>121</v>
      </c>
      <c r="G59" s="28">
        <f>a!G63</f>
        <v>8523</v>
      </c>
      <c r="H59" s="28">
        <f>a!I63</f>
        <v>0</v>
      </c>
      <c r="I59" s="28">
        <f>a!J63</f>
        <v>0</v>
      </c>
      <c r="J59" s="28">
        <f>a!K63</f>
        <v>0</v>
      </c>
      <c r="K59" s="14"/>
      <c r="L59" s="29">
        <f>a!M63</f>
        <v>601361</v>
      </c>
    </row>
    <row r="60" spans="1:12" ht="12.75">
      <c r="A60" s="14" t="str">
        <f>a!A64</f>
        <v>9 track (products)</v>
      </c>
      <c r="B60" s="28">
        <f>a!B64</f>
        <v>0</v>
      </c>
      <c r="C60" s="28">
        <f>a!C64</f>
        <v>0</v>
      </c>
      <c r="D60" s="28">
        <f>a!D64</f>
        <v>0</v>
      </c>
      <c r="E60" s="28">
        <f>a!E64</f>
        <v>0</v>
      </c>
      <c r="F60" s="28">
        <f>a!F64</f>
        <v>0</v>
      </c>
      <c r="G60" s="28">
        <f>a!G64</f>
        <v>0</v>
      </c>
      <c r="H60" s="28">
        <f>a!I64</f>
        <v>0</v>
      </c>
      <c r="I60" s="28">
        <f>a!J64</f>
        <v>0</v>
      </c>
      <c r="J60" s="28">
        <f>a!K64</f>
        <v>0</v>
      </c>
      <c r="K60" s="14"/>
      <c r="L60" s="29">
        <f>a!M64</f>
        <v>0</v>
      </c>
    </row>
    <row r="61" spans="1:12" ht="12.75">
      <c r="A61" s="14" t="str">
        <f>a!A65</f>
        <v>DLT (products)</v>
      </c>
      <c r="B61" s="28">
        <f>a!B65</f>
        <v>0</v>
      </c>
      <c r="C61" s="28">
        <f>a!C65</f>
        <v>0</v>
      </c>
      <c r="D61" s="28">
        <f>a!D65</f>
        <v>0</v>
      </c>
      <c r="E61" s="28">
        <f>a!E65</f>
        <v>49770</v>
      </c>
      <c r="F61" s="28">
        <f>a!F65</f>
        <v>354</v>
      </c>
      <c r="G61" s="28">
        <f>a!G65</f>
        <v>0</v>
      </c>
      <c r="H61" s="28">
        <f>a!I65</f>
        <v>0</v>
      </c>
      <c r="I61" s="28">
        <f>a!J65</f>
        <v>0</v>
      </c>
      <c r="J61" s="28">
        <f>a!K65</f>
        <v>0</v>
      </c>
      <c r="K61" s="14"/>
      <c r="L61" s="29">
        <f>a!M65</f>
        <v>50124</v>
      </c>
    </row>
    <row r="62" spans="1:12" ht="12.75">
      <c r="A62" s="14" t="str">
        <f>a!A66</f>
        <v>CD ROM (products)</v>
      </c>
      <c r="B62" s="28">
        <f>a!B66</f>
        <v>0</v>
      </c>
      <c r="C62" s="28">
        <f>a!C66</f>
        <v>1272</v>
      </c>
      <c r="D62" s="28">
        <f>a!D66</f>
        <v>6397</v>
      </c>
      <c r="E62" s="28">
        <f>a!E66</f>
        <v>376</v>
      </c>
      <c r="F62" s="28">
        <f>a!F66</f>
        <v>26781</v>
      </c>
      <c r="G62" s="28">
        <f>a!G66</f>
        <v>10</v>
      </c>
      <c r="H62" s="28">
        <f>a!I66</f>
        <v>522</v>
      </c>
      <c r="I62" s="28">
        <f>a!J66</f>
        <v>768</v>
      </c>
      <c r="J62" s="28">
        <f>a!K66</f>
        <v>0</v>
      </c>
      <c r="K62" s="14"/>
      <c r="L62" s="29">
        <f>a!M66</f>
        <v>36126</v>
      </c>
    </row>
    <row r="63" spans="1:12" ht="12" customHeight="1">
      <c r="A63" s="14" t="str">
        <f>a!A67</f>
        <v>CD Rec (products)</v>
      </c>
      <c r="B63" s="28">
        <f>a!B67</f>
        <v>0</v>
      </c>
      <c r="C63" s="28">
        <f>a!C67</f>
        <v>0</v>
      </c>
      <c r="D63" s="28">
        <f>a!D67</f>
        <v>0</v>
      </c>
      <c r="E63" s="28">
        <f>a!E67</f>
        <v>0</v>
      </c>
      <c r="F63" s="28">
        <f>a!F67</f>
        <v>5</v>
      </c>
      <c r="G63" s="28">
        <f>a!G67</f>
        <v>0</v>
      </c>
      <c r="H63" s="28">
        <f>a!I67</f>
        <v>0</v>
      </c>
      <c r="I63" s="28">
        <f>a!J67</f>
        <v>0</v>
      </c>
      <c r="J63" s="28">
        <f>a!K67</f>
        <v>0</v>
      </c>
      <c r="K63" s="14"/>
      <c r="L63" s="29">
        <f>a!M67</f>
        <v>5</v>
      </c>
    </row>
    <row r="64" spans="1:12" ht="12.75">
      <c r="A64" s="14" t="str">
        <f>a!A68</f>
        <v>Floppy (products)</v>
      </c>
      <c r="B64" s="28">
        <f>a!B68</f>
        <v>0</v>
      </c>
      <c r="C64" s="28">
        <f>a!C68</f>
        <v>0</v>
      </c>
      <c r="D64" s="28">
        <f>a!D68</f>
        <v>0</v>
      </c>
      <c r="E64" s="28">
        <f>a!E68</f>
        <v>0</v>
      </c>
      <c r="F64" s="28">
        <f>a!F68</f>
        <v>2</v>
      </c>
      <c r="G64" s="28">
        <f>a!G68</f>
        <v>0</v>
      </c>
      <c r="H64" s="28">
        <f>a!I68</f>
        <v>0</v>
      </c>
      <c r="I64" s="28">
        <f>a!J68</f>
        <v>23</v>
      </c>
      <c r="J64" s="28">
        <f>a!K68</f>
        <v>0</v>
      </c>
      <c r="K64" s="14"/>
      <c r="L64" s="29">
        <f>a!M68</f>
        <v>25</v>
      </c>
    </row>
    <row r="65" spans="1:12" ht="12.75">
      <c r="A65" s="14" t="str">
        <f>a!A69</f>
        <v>DVD (products)</v>
      </c>
      <c r="B65" s="28">
        <f>a!B69</f>
        <v>0</v>
      </c>
      <c r="C65" s="28">
        <f>a!C69</f>
        <v>0</v>
      </c>
      <c r="D65" s="28">
        <f>a!D69</f>
        <v>0</v>
      </c>
      <c r="E65" s="28">
        <f>a!E69</f>
        <v>0</v>
      </c>
      <c r="F65" s="28">
        <f>a!F69</f>
        <v>15</v>
      </c>
      <c r="G65" s="28">
        <f>a!G69</f>
        <v>0</v>
      </c>
      <c r="H65" s="28">
        <f>a!I69</f>
        <v>0</v>
      </c>
      <c r="I65" s="28">
        <f>a!J69</f>
        <v>0</v>
      </c>
      <c r="J65" s="28">
        <f>a!K69</f>
        <v>0</v>
      </c>
      <c r="K65" s="14"/>
      <c r="L65" s="29">
        <f>a!M69</f>
        <v>15</v>
      </c>
    </row>
    <row r="66" spans="1:12" ht="13.5" thickBot="1">
      <c r="A66" s="14" t="str">
        <f>a!A70</f>
        <v>Unknown (products)</v>
      </c>
      <c r="B66" s="28">
        <f>a!B70</f>
        <v>8</v>
      </c>
      <c r="C66" s="28">
        <f>a!C70</f>
        <v>49</v>
      </c>
      <c r="D66" s="28">
        <f>a!D70</f>
        <v>82367</v>
      </c>
      <c r="E66" s="28">
        <f>a!E70</f>
        <v>0</v>
      </c>
      <c r="F66" s="28">
        <f>a!F70</f>
        <v>0</v>
      </c>
      <c r="G66" s="28">
        <f>a!G70</f>
        <v>15</v>
      </c>
      <c r="H66" s="28">
        <f>a!I70</f>
        <v>613</v>
      </c>
      <c r="I66" s="28">
        <f>a!J70</f>
        <v>132</v>
      </c>
      <c r="J66" s="28">
        <f>a!K70</f>
        <v>0</v>
      </c>
      <c r="K66" s="14"/>
      <c r="L66" s="29">
        <f>a!M70</f>
        <v>83184</v>
      </c>
    </row>
    <row r="67" spans="1:12" ht="14.25" customHeight="1" thickTop="1">
      <c r="A67" s="14" t="str">
        <f>a!A71</f>
        <v>Total Deliveries (products)</v>
      </c>
      <c r="B67" s="30">
        <f>a!B71</f>
        <v>28739</v>
      </c>
      <c r="C67" s="30">
        <f>a!C71</f>
        <v>322190</v>
      </c>
      <c r="D67" s="30">
        <f>a!D71</f>
        <v>1525166</v>
      </c>
      <c r="E67" s="30">
        <f>a!E71</f>
        <v>4591740</v>
      </c>
      <c r="F67" s="30">
        <f>a!F71</f>
        <v>1090513</v>
      </c>
      <c r="G67" s="30">
        <f>a!G71</f>
        <v>176524</v>
      </c>
      <c r="H67" s="30">
        <f>a!I71</f>
        <v>106049</v>
      </c>
      <c r="I67" s="30">
        <f>a!J71</f>
        <v>12990</v>
      </c>
      <c r="J67" s="30">
        <f>a!K71</f>
        <v>198719</v>
      </c>
      <c r="K67" s="14"/>
      <c r="L67" s="31">
        <f>a!M71</f>
        <v>8052630</v>
      </c>
    </row>
    <row r="68" spans="1:12" ht="26.25" customHeight="1">
      <c r="A68" s="15" t="str">
        <f>a!A72</f>
        <v>Non-Digital Product Units Delivered by DAACs</v>
      </c>
      <c r="B68" s="32"/>
      <c r="C68" s="32"/>
      <c r="D68" s="32"/>
      <c r="E68" s="32"/>
      <c r="F68" s="32"/>
      <c r="G68" s="32"/>
      <c r="H68" s="32"/>
      <c r="I68" s="32"/>
      <c r="J68" s="32"/>
      <c r="K68" s="32"/>
      <c r="L68" s="32"/>
    </row>
    <row r="69" spans="1:12" ht="12.75">
      <c r="A69" s="14" t="str">
        <f>a!A1</f>
        <v>TITLE</v>
      </c>
      <c r="B69" s="14" t="str">
        <f>a!B1</f>
        <v>ASF</v>
      </c>
      <c r="C69" s="14" t="str">
        <f>a!C1</f>
        <v>EDC</v>
      </c>
      <c r="D69" s="14" t="str">
        <f>a!D1</f>
        <v>GHRC</v>
      </c>
      <c r="E69" s="14" t="str">
        <f>a!E1</f>
        <v>GSFC</v>
      </c>
      <c r="F69" s="14" t="str">
        <f>a!F1</f>
        <v>JPL</v>
      </c>
      <c r="G69" s="14" t="str">
        <f>a!G1</f>
        <v>LARC</v>
      </c>
      <c r="H69" s="14" t="str">
        <f>a!I1</f>
        <v>NSIDC</v>
      </c>
      <c r="I69" s="14" t="str">
        <f>a!J1</f>
        <v>ORNL</v>
      </c>
      <c r="J69" s="14" t="str">
        <f>a!K1</f>
        <v>SEDAC</v>
      </c>
      <c r="K69" s="14"/>
      <c r="L69" s="14" t="str">
        <f>a!M1</f>
        <v>TOTAL</v>
      </c>
    </row>
    <row r="70" spans="1:12" ht="12.75">
      <c r="A70" s="14" t="str">
        <f>a!A73</f>
        <v>Paper</v>
      </c>
      <c r="B70" s="28">
        <f>a!B73</f>
        <v>0</v>
      </c>
      <c r="C70" s="28">
        <f>a!C73</f>
        <v>0</v>
      </c>
      <c r="D70" s="28">
        <f>a!D73</f>
        <v>0</v>
      </c>
      <c r="E70" s="28">
        <f>a!E73</f>
        <v>1845</v>
      </c>
      <c r="F70" s="28">
        <f>a!F73</f>
        <v>0</v>
      </c>
      <c r="G70" s="28">
        <f>a!G73</f>
        <v>0</v>
      </c>
      <c r="H70" s="28">
        <f>a!I73</f>
        <v>301</v>
      </c>
      <c r="I70" s="28">
        <f>a!J73</f>
        <v>1</v>
      </c>
      <c r="J70" s="28">
        <f>a!K73</f>
        <v>0</v>
      </c>
      <c r="K70" s="14"/>
      <c r="L70" s="29">
        <f>a!M73</f>
        <v>2147</v>
      </c>
    </row>
    <row r="71" spans="1:12" ht="12.75">
      <c r="A71" s="14" t="str">
        <f>a!A74</f>
        <v>Film</v>
      </c>
      <c r="B71" s="28">
        <f>a!B74</f>
        <v>0</v>
      </c>
      <c r="C71" s="28">
        <f>a!C74</f>
        <v>0</v>
      </c>
      <c r="D71" s="28">
        <f>a!D74</f>
        <v>0</v>
      </c>
      <c r="E71" s="28">
        <f>a!E74</f>
        <v>0</v>
      </c>
      <c r="F71" s="28">
        <f>a!F74</f>
        <v>0</v>
      </c>
      <c r="G71" s="28">
        <f>a!G74</f>
        <v>0</v>
      </c>
      <c r="H71" s="28">
        <f>a!I74</f>
        <v>0</v>
      </c>
      <c r="I71" s="28">
        <f>a!J74</f>
        <v>0</v>
      </c>
      <c r="J71" s="28">
        <f>a!K74</f>
        <v>0</v>
      </c>
      <c r="K71" s="14"/>
      <c r="L71" s="29">
        <f>a!M74</f>
        <v>0</v>
      </c>
    </row>
    <row r="72" spans="1:12" ht="12.75">
      <c r="A72" s="14" t="str">
        <f>a!A75</f>
        <v>Video</v>
      </c>
      <c r="B72" s="28">
        <f>a!B75</f>
        <v>0</v>
      </c>
      <c r="C72" s="28">
        <f>a!C75</f>
        <v>0</v>
      </c>
      <c r="D72" s="28">
        <f>a!D75</f>
        <v>0</v>
      </c>
      <c r="E72" s="28">
        <f>a!E75</f>
        <v>0</v>
      </c>
      <c r="F72" s="28">
        <f>a!F75</f>
        <v>0</v>
      </c>
      <c r="G72" s="28">
        <f>a!G75</f>
        <v>0</v>
      </c>
      <c r="H72" s="28">
        <f>a!I75</f>
        <v>0</v>
      </c>
      <c r="I72" s="28">
        <f>a!J75</f>
        <v>0</v>
      </c>
      <c r="J72" s="28">
        <f>a!K75</f>
        <v>0</v>
      </c>
      <c r="K72" s="14"/>
      <c r="L72" s="29">
        <f>a!M75</f>
        <v>0</v>
      </c>
    </row>
    <row r="73" spans="1:12" ht="15.75">
      <c r="A73" s="33" t="str">
        <f>a!A76</f>
        <v>Volumes Delivered by Request Source (MB)</v>
      </c>
      <c r="B73" s="32"/>
      <c r="C73" s="32"/>
      <c r="D73" s="32"/>
      <c r="E73" s="32"/>
      <c r="F73" s="32"/>
      <c r="G73" s="32"/>
      <c r="H73" s="32"/>
      <c r="I73" s="32"/>
      <c r="J73" s="32"/>
      <c r="K73" s="32"/>
      <c r="L73" s="32"/>
    </row>
    <row r="74" spans="1:12" ht="12.75">
      <c r="A74" s="14" t="str">
        <f>a!A1</f>
        <v>TITLE</v>
      </c>
      <c r="B74" s="14" t="str">
        <f>a!B1</f>
        <v>ASF</v>
      </c>
      <c r="C74" s="14" t="str">
        <f>a!C1</f>
        <v>EDC</v>
      </c>
      <c r="D74" s="14" t="str">
        <f>a!D1</f>
        <v>GHRC</v>
      </c>
      <c r="E74" s="14" t="str">
        <f>a!E1</f>
        <v>GSFC</v>
      </c>
      <c r="F74" s="14" t="str">
        <f>a!F1</f>
        <v>JPL</v>
      </c>
      <c r="G74" s="14" t="str">
        <f>a!G1</f>
        <v>LARC</v>
      </c>
      <c r="H74" s="14" t="str">
        <f>a!I1</f>
        <v>NSIDC</v>
      </c>
      <c r="I74" s="14" t="str">
        <f>a!J1</f>
        <v>ORNL</v>
      </c>
      <c r="J74" s="14" t="str">
        <f>a!K1</f>
        <v>SEDAC</v>
      </c>
      <c r="K74" s="14"/>
      <c r="L74" s="14" t="str">
        <f>a!M1</f>
        <v>TOTAL</v>
      </c>
    </row>
    <row r="75" spans="1:12" ht="12.75">
      <c r="A75" s="14" t="str">
        <f>a!A77</f>
        <v>System IMS (MB)</v>
      </c>
      <c r="B75" s="2">
        <f>a!B77</f>
        <v>0</v>
      </c>
      <c r="C75" s="2">
        <f>a!C77</f>
        <v>0</v>
      </c>
      <c r="D75" s="2">
        <f>a!D77</f>
        <v>159288</v>
      </c>
      <c r="E75" s="2">
        <f>a!E77</f>
        <v>0</v>
      </c>
      <c r="F75" s="2">
        <f>a!F77</f>
        <v>0</v>
      </c>
      <c r="G75" s="2">
        <f>a!G77</f>
        <v>0</v>
      </c>
      <c r="H75" s="2">
        <f>a!I77</f>
        <v>0</v>
      </c>
      <c r="I75" s="2">
        <f>a!J77</f>
        <v>0</v>
      </c>
      <c r="J75" s="2">
        <f>a!K77</f>
        <v>0</v>
      </c>
      <c r="K75" s="5"/>
      <c r="L75" s="6">
        <f>a!M77</f>
        <v>159288</v>
      </c>
    </row>
    <row r="76" spans="1:12" ht="12.75">
      <c r="A76" s="14" t="str">
        <f>a!A78</f>
        <v>Local IMS (MB)</v>
      </c>
      <c r="B76" s="2">
        <f>a!B78</f>
        <v>0</v>
      </c>
      <c r="C76" s="2">
        <f>a!C78</f>
        <v>0</v>
      </c>
      <c r="D76" s="2">
        <f>a!D78</f>
        <v>3105247</v>
      </c>
      <c r="E76" s="2">
        <f>a!E78</f>
        <v>0</v>
      </c>
      <c r="F76" s="2">
        <f>a!F78</f>
        <v>0</v>
      </c>
      <c r="G76" s="2">
        <f>a!G78</f>
        <v>0</v>
      </c>
      <c r="H76" s="2">
        <f>a!I78</f>
        <v>0</v>
      </c>
      <c r="I76" s="2">
        <f>a!J78</f>
        <v>0</v>
      </c>
      <c r="J76" s="2">
        <f>a!K78</f>
        <v>0</v>
      </c>
      <c r="K76" s="34"/>
      <c r="L76" s="6">
        <f>a!M78</f>
        <v>3105247</v>
      </c>
    </row>
    <row r="77" spans="1:12" ht="12.75">
      <c r="A77" s="14" t="str">
        <f>a!A79</f>
        <v>DOTS (MB)</v>
      </c>
      <c r="B77" s="2">
        <f>a!B79</f>
        <v>1256019</v>
      </c>
      <c r="C77" s="2">
        <f>a!C79</f>
        <v>2852773</v>
      </c>
      <c r="D77" s="2">
        <f>a!D79</f>
        <v>104211</v>
      </c>
      <c r="E77" s="2">
        <f>a!E79</f>
        <v>25786369</v>
      </c>
      <c r="F77" s="2">
        <f>a!F79</f>
        <v>0</v>
      </c>
      <c r="G77" s="2">
        <f>a!G79</f>
        <v>0</v>
      </c>
      <c r="H77" s="2">
        <f>a!I79</f>
        <v>0</v>
      </c>
      <c r="I77" s="2">
        <f>a!J79</f>
        <v>0</v>
      </c>
      <c r="J77" s="2">
        <f>a!K79</f>
        <v>0</v>
      </c>
      <c r="K77" s="34"/>
      <c r="L77" s="6">
        <f>a!M79</f>
        <v>29999372</v>
      </c>
    </row>
    <row r="78" spans="1:12" ht="12.75">
      <c r="A78" s="14" t="str">
        <f>a!A80</f>
        <v>E-mail (MB)</v>
      </c>
      <c r="B78" s="2">
        <f>a!B80</f>
        <v>0</v>
      </c>
      <c r="C78" s="2">
        <f>a!C80</f>
        <v>0</v>
      </c>
      <c r="D78" s="2">
        <f>a!D80</f>
        <v>793895</v>
      </c>
      <c r="E78" s="2">
        <f>a!E80</f>
        <v>849350</v>
      </c>
      <c r="F78" s="2">
        <f>a!F80</f>
        <v>12399250</v>
      </c>
      <c r="G78" s="2">
        <f>a!G80</f>
        <v>0</v>
      </c>
      <c r="H78" s="2">
        <f>a!I80</f>
        <v>0</v>
      </c>
      <c r="I78" s="2">
        <f>a!J80</f>
        <v>0</v>
      </c>
      <c r="J78" s="2">
        <f>a!K80</f>
        <v>0</v>
      </c>
      <c r="K78" s="34"/>
      <c r="L78" s="6">
        <f>a!M80</f>
        <v>14042495</v>
      </c>
    </row>
    <row r="79" spans="1:12" ht="12.75">
      <c r="A79" s="14" t="str">
        <f>a!A81</f>
        <v>FAX (MB)</v>
      </c>
      <c r="B79" s="2">
        <f>a!B81</f>
        <v>0</v>
      </c>
      <c r="C79" s="2">
        <f>a!C81</f>
        <v>0</v>
      </c>
      <c r="D79" s="2">
        <f>a!D81</f>
        <v>0</v>
      </c>
      <c r="E79" s="2">
        <f>a!E81</f>
        <v>0</v>
      </c>
      <c r="F79" s="2">
        <f>a!F81</f>
        <v>0</v>
      </c>
      <c r="G79" s="2">
        <f>a!G81</f>
        <v>0</v>
      </c>
      <c r="H79" s="2">
        <f>a!I81</f>
        <v>0</v>
      </c>
      <c r="I79" s="2">
        <f>a!J81</f>
        <v>0</v>
      </c>
      <c r="J79" s="2">
        <f>a!K81</f>
        <v>0</v>
      </c>
      <c r="K79" s="34"/>
      <c r="L79" s="6">
        <f>a!M81</f>
        <v>0</v>
      </c>
    </row>
    <row r="80" spans="1:12" ht="14.25" customHeight="1">
      <c r="A80" s="14" t="str">
        <f>a!A82</f>
        <v>Phone (MB)</v>
      </c>
      <c r="B80" s="2">
        <f>a!B82</f>
        <v>0</v>
      </c>
      <c r="C80" s="2">
        <f>a!C82</f>
        <v>0</v>
      </c>
      <c r="D80" s="2">
        <f>a!D82</f>
        <v>181773</v>
      </c>
      <c r="E80" s="2">
        <f>a!E82</f>
        <v>0</v>
      </c>
      <c r="F80" s="2">
        <f>a!F82</f>
        <v>113914</v>
      </c>
      <c r="G80" s="2">
        <f>a!G82</f>
        <v>0</v>
      </c>
      <c r="H80" s="2">
        <f>a!I82</f>
        <v>0</v>
      </c>
      <c r="I80" s="2">
        <f>a!J82</f>
        <v>0</v>
      </c>
      <c r="J80" s="2">
        <f>a!K82</f>
        <v>0</v>
      </c>
      <c r="K80" s="34"/>
      <c r="L80" s="6">
        <f>a!M82</f>
        <v>295687</v>
      </c>
    </row>
    <row r="81" spans="1:12" ht="15.75" customHeight="1">
      <c r="A81" s="14" t="str">
        <f>a!A83</f>
        <v>Walk-in (MB)</v>
      </c>
      <c r="B81" s="2">
        <f>a!B83</f>
        <v>0</v>
      </c>
      <c r="C81" s="2">
        <f>a!C83</f>
        <v>0</v>
      </c>
      <c r="D81" s="2">
        <f>a!D83</f>
        <v>183140</v>
      </c>
      <c r="E81" s="2">
        <f>a!E83</f>
        <v>0</v>
      </c>
      <c r="F81" s="2">
        <f>a!F83</f>
        <v>841234</v>
      </c>
      <c r="G81" s="2">
        <f>a!G83</f>
        <v>0</v>
      </c>
      <c r="H81" s="2">
        <f>a!I83</f>
        <v>0</v>
      </c>
      <c r="I81" s="2">
        <f>a!J83</f>
        <v>12656</v>
      </c>
      <c r="J81" s="2">
        <f>a!K83</f>
        <v>0</v>
      </c>
      <c r="K81" s="34"/>
      <c r="L81" s="6">
        <f>a!M83</f>
        <v>1037030</v>
      </c>
    </row>
    <row r="82" spans="1:12" ht="12.75" customHeight="1">
      <c r="A82" s="14" t="str">
        <f>a!A84</f>
        <v>WWW.(MB)</v>
      </c>
      <c r="B82" s="2">
        <f>a!B84</f>
        <v>0</v>
      </c>
      <c r="C82" s="2">
        <f>a!C84</f>
        <v>0</v>
      </c>
      <c r="D82" s="2">
        <f>a!D84</f>
        <v>0</v>
      </c>
      <c r="E82" s="2">
        <f>a!E84</f>
        <v>8567529</v>
      </c>
      <c r="F82" s="2">
        <f>a!F84</f>
        <v>0</v>
      </c>
      <c r="G82" s="2">
        <f>a!G84</f>
        <v>1350330</v>
      </c>
      <c r="H82" s="2">
        <f>a!I84</f>
        <v>0</v>
      </c>
      <c r="I82" s="2">
        <f>a!J84</f>
        <v>471404</v>
      </c>
      <c r="J82" s="2">
        <f>a!K84</f>
        <v>0</v>
      </c>
      <c r="K82" s="34"/>
      <c r="L82" s="6">
        <f>a!M84</f>
        <v>10389263</v>
      </c>
    </row>
    <row r="83" spans="1:12" ht="12" customHeight="1">
      <c r="A83" s="14" t="str">
        <f>a!A85</f>
        <v>Mail (MB)</v>
      </c>
      <c r="B83" s="2">
        <f>a!B85</f>
        <v>0</v>
      </c>
      <c r="C83" s="2">
        <f>a!C85</f>
        <v>0</v>
      </c>
      <c r="D83" s="2">
        <f>a!D85</f>
        <v>0</v>
      </c>
      <c r="E83" s="2">
        <f>a!E85</f>
        <v>0</v>
      </c>
      <c r="F83" s="2">
        <f>a!F85</f>
        <v>57412</v>
      </c>
      <c r="G83" s="2">
        <f>a!G85</f>
        <v>0</v>
      </c>
      <c r="H83" s="2">
        <f>a!I85</f>
        <v>0</v>
      </c>
      <c r="I83" s="2">
        <f>a!J85</f>
        <v>0</v>
      </c>
      <c r="J83" s="2">
        <f>a!K85</f>
        <v>0</v>
      </c>
      <c r="K83" s="34"/>
      <c r="L83" s="6">
        <f>a!M85</f>
        <v>57412</v>
      </c>
    </row>
    <row r="84" spans="1:12" ht="15" customHeight="1">
      <c r="A84" s="14" t="str">
        <f>a!A86</f>
        <v>Subscription (MB)</v>
      </c>
      <c r="B84" s="2">
        <f>a!B86</f>
        <v>0</v>
      </c>
      <c r="C84" s="2">
        <f>a!C86</f>
        <v>0</v>
      </c>
      <c r="D84" s="2">
        <f>a!D86</f>
        <v>318291</v>
      </c>
      <c r="E84" s="2">
        <f>a!E86</f>
        <v>0</v>
      </c>
      <c r="F84" s="2">
        <f>a!F86</f>
        <v>23359372</v>
      </c>
      <c r="G84" s="2">
        <f>a!G86</f>
        <v>0</v>
      </c>
      <c r="H84" s="2">
        <f>a!I86</f>
        <v>0</v>
      </c>
      <c r="I84" s="2">
        <f>a!J86</f>
        <v>0</v>
      </c>
      <c r="J84" s="2">
        <f>a!K86</f>
        <v>0</v>
      </c>
      <c r="K84" s="34"/>
      <c r="L84" s="6">
        <f>a!M86</f>
        <v>23677663</v>
      </c>
    </row>
    <row r="85" spans="1:12" ht="15" customHeight="1">
      <c r="A85" s="35" t="str">
        <f>a!A87</f>
        <v>Unknown.(MB)</v>
      </c>
      <c r="B85" s="36">
        <f>a!B87</f>
        <v>0</v>
      </c>
      <c r="C85" s="36">
        <f>a!C87</f>
        <v>0</v>
      </c>
      <c r="D85" s="36">
        <f>a!D87</f>
        <v>0</v>
      </c>
      <c r="E85" s="36">
        <f>a!E87</f>
        <v>0</v>
      </c>
      <c r="F85" s="36">
        <f>a!F87</f>
        <v>0</v>
      </c>
      <c r="G85" s="36">
        <f>a!G87</f>
        <v>0</v>
      </c>
      <c r="H85" s="36">
        <f>a!I87</f>
        <v>0</v>
      </c>
      <c r="I85" s="36">
        <f>a!J87</f>
        <v>0</v>
      </c>
      <c r="J85" s="36">
        <f>a!K87</f>
        <v>0</v>
      </c>
      <c r="K85" s="37"/>
      <c r="L85" s="38">
        <f>a!M87</f>
        <v>0</v>
      </c>
    </row>
    <row r="86" spans="1:12" ht="12.75">
      <c r="A86" s="14" t="str">
        <f>a!A88</f>
        <v>Anon FTP.(MB)</v>
      </c>
      <c r="B86" s="2">
        <f>a!B88</f>
        <v>21533</v>
      </c>
      <c r="C86" s="2">
        <f>a!C88</f>
        <v>813418</v>
      </c>
      <c r="D86" s="2">
        <f>a!D88</f>
        <v>621122</v>
      </c>
      <c r="E86" s="2">
        <f>a!E88</f>
        <v>9928306</v>
      </c>
      <c r="F86" s="2">
        <f>a!F88</f>
        <v>1942990</v>
      </c>
      <c r="G86" s="2">
        <f>a!G88</f>
        <v>51</v>
      </c>
      <c r="H86" s="2">
        <f>a!I88</f>
        <v>138211</v>
      </c>
      <c r="I86" s="2">
        <f>a!J88</f>
        <v>7111</v>
      </c>
      <c r="J86" s="2">
        <f>a!K88</f>
        <v>81155</v>
      </c>
      <c r="K86" s="34"/>
      <c r="L86" s="6">
        <f>a!M88</f>
        <v>13553897</v>
      </c>
    </row>
    <row r="87" spans="1:12" ht="13.5" thickBot="1">
      <c r="A87" s="14" t="str">
        <f>a!A89</f>
        <v>WWW Retrievals (MB)</v>
      </c>
      <c r="B87" s="2">
        <f>a!B89</f>
        <v>0</v>
      </c>
      <c r="C87" s="2">
        <f>a!C89</f>
        <v>537134</v>
      </c>
      <c r="D87" s="2">
        <f>a!D89</f>
        <v>0</v>
      </c>
      <c r="E87" s="2">
        <f>a!E89</f>
        <v>17360</v>
      </c>
      <c r="F87" s="2">
        <f>a!F89</f>
        <v>0</v>
      </c>
      <c r="G87" s="2">
        <f>a!G89</f>
        <v>10</v>
      </c>
      <c r="H87" s="2">
        <f>a!I89</f>
        <v>0</v>
      </c>
      <c r="I87" s="2">
        <f>a!J89</f>
        <v>150</v>
      </c>
      <c r="J87" s="2">
        <f>a!K89</f>
        <v>2865</v>
      </c>
      <c r="K87" s="34"/>
      <c r="L87" s="6">
        <f>a!M89</f>
        <v>557519</v>
      </c>
    </row>
    <row r="88" spans="1:12" ht="13.5" thickTop="1">
      <c r="A88" s="14" t="str">
        <f>a!A90</f>
        <v>Total Volume (MB)</v>
      </c>
      <c r="B88" s="8">
        <f>a!B90</f>
        <v>1277552</v>
      </c>
      <c r="C88" s="8">
        <f>a!C90</f>
        <v>4203325</v>
      </c>
      <c r="D88" s="8">
        <f>a!D90</f>
        <v>5466967</v>
      </c>
      <c r="E88" s="8">
        <f>a!E90</f>
        <v>45148914</v>
      </c>
      <c r="F88" s="8">
        <f>a!F90</f>
        <v>38714172</v>
      </c>
      <c r="G88" s="8">
        <f>a!G90</f>
        <v>1350391</v>
      </c>
      <c r="H88" s="8">
        <f>a!I90</f>
        <v>138211</v>
      </c>
      <c r="I88" s="8">
        <f>a!J90</f>
        <v>491321</v>
      </c>
      <c r="J88" s="8">
        <f>a!K90</f>
        <v>84020</v>
      </c>
      <c r="K88" s="34"/>
      <c r="L88" s="39">
        <f>a!M90</f>
        <v>96874873</v>
      </c>
    </row>
    <row r="89" spans="1:12" ht="24.75" customHeight="1">
      <c r="A89" s="15" t="str">
        <f>a!A91</f>
        <v>Deliveries by Request Source</v>
      </c>
      <c r="B89" s="26"/>
      <c r="C89" s="26"/>
      <c r="D89" s="26"/>
      <c r="E89" s="26"/>
      <c r="F89" s="26"/>
      <c r="G89" s="26"/>
      <c r="H89" s="26"/>
      <c r="I89" s="26"/>
      <c r="J89" s="26"/>
      <c r="K89" s="26"/>
      <c r="L89" s="26"/>
    </row>
    <row r="90" spans="1:12" ht="12.75">
      <c r="A90" s="14" t="str">
        <f>a!A1</f>
        <v>TITLE</v>
      </c>
      <c r="B90" s="14" t="str">
        <f>a!B1</f>
        <v>ASF</v>
      </c>
      <c r="C90" s="14" t="str">
        <f>a!C1</f>
        <v>EDC</v>
      </c>
      <c r="D90" s="14" t="str">
        <f>a!D1</f>
        <v>GHRC</v>
      </c>
      <c r="E90" s="14" t="str">
        <f>a!E1</f>
        <v>GSFC</v>
      </c>
      <c r="F90" s="14" t="str">
        <f>a!F1</f>
        <v>JPL</v>
      </c>
      <c r="G90" s="14" t="str">
        <f>a!G1</f>
        <v>LARC</v>
      </c>
      <c r="H90" s="14" t="str">
        <f>a!I1</f>
        <v>NSIDC</v>
      </c>
      <c r="I90" s="14" t="str">
        <f>a!J1</f>
        <v>ORNL</v>
      </c>
      <c r="J90" s="14" t="str">
        <f>a!K1</f>
        <v>SEDAC</v>
      </c>
      <c r="K90" s="14"/>
      <c r="L90" s="14" t="str">
        <f>a!M1</f>
        <v>TOTAL</v>
      </c>
    </row>
    <row r="91" spans="1:12" ht="12.75">
      <c r="A91" s="14" t="str">
        <f>a!A92</f>
        <v>System IMS (counts)</v>
      </c>
      <c r="B91" s="2">
        <f>a!B92</f>
        <v>0</v>
      </c>
      <c r="C91" s="2">
        <f>a!C92</f>
        <v>0</v>
      </c>
      <c r="D91" s="2">
        <f>a!D92</f>
        <v>5412</v>
      </c>
      <c r="E91" s="2">
        <f>a!E92</f>
        <v>0</v>
      </c>
      <c r="F91" s="2">
        <f>a!F92</f>
        <v>0</v>
      </c>
      <c r="G91" s="2">
        <f>a!G92</f>
        <v>0</v>
      </c>
      <c r="H91" s="2">
        <f>a!I92</f>
        <v>0</v>
      </c>
      <c r="I91" s="2">
        <f>a!J92</f>
        <v>0</v>
      </c>
      <c r="J91" s="2">
        <f>a!K92</f>
        <v>0</v>
      </c>
      <c r="K91" s="34"/>
      <c r="L91" s="6">
        <f>a!M92</f>
        <v>5412</v>
      </c>
    </row>
    <row r="92" spans="1:12" ht="12.75">
      <c r="A92" s="14" t="str">
        <f>a!A93</f>
        <v>Local IMS (counts)</v>
      </c>
      <c r="B92" s="2">
        <f>a!B93</f>
        <v>0</v>
      </c>
      <c r="C92" s="2">
        <f>a!C93</f>
        <v>0</v>
      </c>
      <c r="D92" s="2">
        <f>a!D93</f>
        <v>424854</v>
      </c>
      <c r="E92" s="2">
        <f>a!E93</f>
        <v>0</v>
      </c>
      <c r="F92" s="2">
        <f>a!F93</f>
        <v>0</v>
      </c>
      <c r="G92" s="2">
        <f>a!G93</f>
        <v>0</v>
      </c>
      <c r="H92" s="2">
        <f>a!I93</f>
        <v>0</v>
      </c>
      <c r="I92" s="2">
        <f>a!J93</f>
        <v>0</v>
      </c>
      <c r="J92" s="2">
        <f>a!K93</f>
        <v>0</v>
      </c>
      <c r="K92" s="34"/>
      <c r="L92" s="6">
        <f>a!M93</f>
        <v>424854</v>
      </c>
    </row>
    <row r="93" spans="1:12" ht="12.75">
      <c r="A93" s="14" t="str">
        <f>a!A94</f>
        <v>DOTS (counts)</v>
      </c>
      <c r="B93" s="2">
        <f>a!B94</f>
        <v>24196</v>
      </c>
      <c r="C93" s="2">
        <f>a!C94</f>
        <v>9020</v>
      </c>
      <c r="D93" s="2">
        <f>a!D94</f>
        <v>12594</v>
      </c>
      <c r="E93" s="2">
        <f>a!E94</f>
        <v>1942668</v>
      </c>
      <c r="F93" s="2">
        <f>a!F94</f>
        <v>0</v>
      </c>
      <c r="G93" s="2">
        <f>a!G94</f>
        <v>0</v>
      </c>
      <c r="H93" s="2">
        <f>a!I94</f>
        <v>0</v>
      </c>
      <c r="I93" s="2">
        <f>a!J94</f>
        <v>0</v>
      </c>
      <c r="J93" s="2">
        <f>a!K94</f>
        <v>0</v>
      </c>
      <c r="K93" s="34"/>
      <c r="L93" s="6">
        <f>a!M94</f>
        <v>1988478</v>
      </c>
    </row>
    <row r="94" spans="1:12" ht="12.75">
      <c r="A94" s="14" t="str">
        <f>a!A95</f>
        <v>E-mail (counts)</v>
      </c>
      <c r="B94" s="2">
        <f>a!B95</f>
        <v>0</v>
      </c>
      <c r="C94" s="2">
        <f>a!C95</f>
        <v>0</v>
      </c>
      <c r="D94" s="2">
        <f>a!D95</f>
        <v>93770</v>
      </c>
      <c r="E94" s="2">
        <f>a!E95</f>
        <v>49016</v>
      </c>
      <c r="F94" s="2">
        <f>a!F95</f>
        <v>21961</v>
      </c>
      <c r="G94" s="2">
        <f>a!G95</f>
        <v>0</v>
      </c>
      <c r="H94" s="2">
        <f>a!I95</f>
        <v>586</v>
      </c>
      <c r="I94" s="2">
        <f>a!J95</f>
        <v>0</v>
      </c>
      <c r="J94" s="2">
        <f>a!K95</f>
        <v>0</v>
      </c>
      <c r="K94" s="34"/>
      <c r="L94" s="6">
        <f>a!M95</f>
        <v>165333</v>
      </c>
    </row>
    <row r="95" spans="1:12" ht="12.75">
      <c r="A95" s="14" t="str">
        <f>a!A96</f>
        <v>FAX (counts)</v>
      </c>
      <c r="B95" s="2">
        <f>a!B96</f>
        <v>0</v>
      </c>
      <c r="C95" s="2">
        <f>a!C96</f>
        <v>0</v>
      </c>
      <c r="D95" s="2">
        <f>a!D96</f>
        <v>0</v>
      </c>
      <c r="E95" s="2">
        <f>a!E96</f>
        <v>0</v>
      </c>
      <c r="F95" s="2">
        <f>a!F96</f>
        <v>0</v>
      </c>
      <c r="G95" s="2">
        <f>a!G96</f>
        <v>0</v>
      </c>
      <c r="H95" s="2">
        <f>a!I96</f>
        <v>23</v>
      </c>
      <c r="I95" s="2">
        <f>a!J96</f>
        <v>0</v>
      </c>
      <c r="J95" s="2">
        <f>a!K96</f>
        <v>0</v>
      </c>
      <c r="K95" s="34"/>
      <c r="L95" s="6">
        <f>a!M96</f>
        <v>23</v>
      </c>
    </row>
    <row r="96" spans="1:12" ht="12.75">
      <c r="A96" s="14" t="str">
        <f>a!A97</f>
        <v>Phone (counts)</v>
      </c>
      <c r="B96" s="2">
        <f>a!B97</f>
        <v>0</v>
      </c>
      <c r="C96" s="2">
        <f>a!C97</f>
        <v>0</v>
      </c>
      <c r="D96" s="2">
        <f>a!D97</f>
        <v>13030</v>
      </c>
      <c r="E96" s="2">
        <f>a!E97</f>
        <v>0</v>
      </c>
      <c r="F96" s="2">
        <f>a!F97</f>
        <v>211</v>
      </c>
      <c r="G96" s="2">
        <f>a!G97</f>
        <v>0</v>
      </c>
      <c r="H96" s="2">
        <f>a!I97</f>
        <v>47</v>
      </c>
      <c r="I96" s="2">
        <f>a!J97</f>
        <v>1</v>
      </c>
      <c r="J96" s="2">
        <f>a!K97</f>
        <v>0</v>
      </c>
      <c r="L96" s="6">
        <f>a!M97</f>
        <v>13289</v>
      </c>
    </row>
    <row r="97" spans="1:12" ht="12.75">
      <c r="A97" s="14" t="str">
        <f>a!A98</f>
        <v>Walk-in (counts)</v>
      </c>
      <c r="B97" s="2">
        <f>a!B98</f>
        <v>0</v>
      </c>
      <c r="C97" s="2">
        <f>a!C98</f>
        <v>0</v>
      </c>
      <c r="D97" s="2">
        <f>a!D98</f>
        <v>3721</v>
      </c>
      <c r="E97" s="2">
        <f>a!E98</f>
        <v>0</v>
      </c>
      <c r="F97" s="2">
        <f>a!F98</f>
        <v>1689</v>
      </c>
      <c r="G97" s="2">
        <f>a!G98</f>
        <v>0</v>
      </c>
      <c r="H97" s="2">
        <f>a!I98</f>
        <v>937</v>
      </c>
      <c r="I97" s="2">
        <f>a!J98</f>
        <v>11</v>
      </c>
      <c r="J97" s="2">
        <f>a!K98</f>
        <v>0</v>
      </c>
      <c r="L97" s="6">
        <f>a!M98</f>
        <v>6358</v>
      </c>
    </row>
    <row r="98" spans="1:12" ht="12.75">
      <c r="A98" s="14" t="str">
        <f>a!A99</f>
        <v>WWW (counts)</v>
      </c>
      <c r="B98" s="2">
        <f>a!B99</f>
        <v>0</v>
      </c>
      <c r="C98" s="2">
        <f>a!C99</f>
        <v>0</v>
      </c>
      <c r="D98" s="2">
        <f>a!D99</f>
        <v>0</v>
      </c>
      <c r="E98" s="2">
        <f>a!E99</f>
        <v>466640</v>
      </c>
      <c r="F98" s="2">
        <f>a!F99</f>
        <v>0</v>
      </c>
      <c r="G98" s="2">
        <f>a!G99</f>
        <v>176081</v>
      </c>
      <c r="H98" s="2">
        <f>a!I99</f>
        <v>0</v>
      </c>
      <c r="I98" s="2">
        <f>a!J99</f>
        <v>912</v>
      </c>
      <c r="J98" s="2">
        <f>a!K99</f>
        <v>0</v>
      </c>
      <c r="L98" s="6">
        <f>a!M99</f>
        <v>643633</v>
      </c>
    </row>
    <row r="99" spans="1:12" ht="12.75">
      <c r="A99" s="14" t="str">
        <f>a!A100</f>
        <v>Mail (counts)</v>
      </c>
      <c r="B99" s="2">
        <f>a!B100</f>
        <v>0</v>
      </c>
      <c r="C99" s="2">
        <f>a!C100</f>
        <v>0</v>
      </c>
      <c r="D99" s="2">
        <f>a!D100</f>
        <v>0</v>
      </c>
      <c r="E99" s="2">
        <f>a!E100</f>
        <v>0</v>
      </c>
      <c r="F99" s="2">
        <f>a!F100</f>
        <v>107</v>
      </c>
      <c r="G99" s="2">
        <f>a!G100</f>
        <v>0</v>
      </c>
      <c r="H99" s="2">
        <f>a!I100</f>
        <v>108</v>
      </c>
      <c r="I99" s="2">
        <f>a!J100</f>
        <v>0</v>
      </c>
      <c r="J99" s="2">
        <f>a!K100</f>
        <v>0</v>
      </c>
      <c r="L99" s="6">
        <f>a!M100</f>
        <v>215</v>
      </c>
    </row>
    <row r="100" spans="1:12" ht="12.75">
      <c r="A100" s="14" t="str">
        <f>a!A101</f>
        <v>Subscription (counts)</v>
      </c>
      <c r="B100" s="2">
        <f>a!B101</f>
        <v>0</v>
      </c>
      <c r="C100" s="2">
        <f>a!C101</f>
        <v>0</v>
      </c>
      <c r="D100" s="2">
        <f>a!D101</f>
        <v>73517</v>
      </c>
      <c r="E100" s="2">
        <f>a!E101</f>
        <v>0</v>
      </c>
      <c r="F100" s="2">
        <f>a!F101</f>
        <v>8059</v>
      </c>
      <c r="G100" s="2">
        <f>a!G101</f>
        <v>0</v>
      </c>
      <c r="H100" s="2">
        <f>a!I101</f>
        <v>0</v>
      </c>
      <c r="I100" s="2">
        <f>a!J101</f>
        <v>0</v>
      </c>
      <c r="J100" s="2">
        <f>a!K101</f>
        <v>0</v>
      </c>
      <c r="L100" s="6">
        <f>a!M101</f>
        <v>81576</v>
      </c>
    </row>
    <row r="101" spans="1:12" ht="12.75">
      <c r="A101" s="14" t="str">
        <f>a!A102</f>
        <v>Unknown.(counts)</v>
      </c>
      <c r="B101" s="2">
        <f>a!B102</f>
        <v>0</v>
      </c>
      <c r="C101" s="2">
        <f>a!C102</f>
        <v>0</v>
      </c>
      <c r="D101" s="2">
        <f>a!D102</f>
        <v>0</v>
      </c>
      <c r="E101" s="2">
        <f>a!E102</f>
        <v>0</v>
      </c>
      <c r="F101" s="2">
        <f>a!F102</f>
        <v>0</v>
      </c>
      <c r="G101" s="2">
        <f>a!G102</f>
        <v>0</v>
      </c>
      <c r="H101" s="2">
        <f>a!I102</f>
        <v>0</v>
      </c>
      <c r="I101" s="2">
        <f>a!J102</f>
        <v>0</v>
      </c>
      <c r="J101" s="2">
        <f>a!K102</f>
        <v>0</v>
      </c>
      <c r="L101" s="6">
        <f>a!M102</f>
        <v>0</v>
      </c>
    </row>
    <row r="102" spans="1:12" ht="12.75">
      <c r="A102" s="14" t="str">
        <f>a!A103</f>
        <v>Anon FTP Retrievals.(counts)</v>
      </c>
      <c r="B102" s="2">
        <f>a!B103</f>
        <v>4543</v>
      </c>
      <c r="C102" s="2">
        <f>a!C103</f>
        <v>124865</v>
      </c>
      <c r="D102" s="2">
        <f>a!D103</f>
        <v>898268</v>
      </c>
      <c r="E102" s="2">
        <f>a!E103</f>
        <v>1634793</v>
      </c>
      <c r="F102" s="2">
        <f>a!F103</f>
        <v>1058486</v>
      </c>
      <c r="G102" s="2">
        <f>a!G103</f>
        <v>5</v>
      </c>
      <c r="H102" s="2">
        <f>a!I103</f>
        <v>104649</v>
      </c>
      <c r="I102" s="2">
        <f>a!J103</f>
        <v>7552</v>
      </c>
      <c r="J102" s="2">
        <f>a!K103</f>
        <v>129690</v>
      </c>
      <c r="L102" s="6">
        <f>a!M103</f>
        <v>3962851</v>
      </c>
    </row>
    <row r="103" spans="1:12" ht="13.5" thickBot="1">
      <c r="A103" s="14" t="str">
        <f>a!A104</f>
        <v>WWW Retrievals.(counts)</v>
      </c>
      <c r="B103" s="2">
        <f>a!B104</f>
        <v>0</v>
      </c>
      <c r="C103" s="2">
        <f>a!C104</f>
        <v>188305</v>
      </c>
      <c r="D103" s="2">
        <f>a!D104</f>
        <v>0</v>
      </c>
      <c r="E103" s="2">
        <f>a!E104</f>
        <v>500468</v>
      </c>
      <c r="F103" s="2">
        <f>a!F104</f>
        <v>0</v>
      </c>
      <c r="G103" s="2">
        <f>a!G104</f>
        <v>438</v>
      </c>
      <c r="H103" s="2">
        <f>a!I104</f>
        <v>0</v>
      </c>
      <c r="I103" s="2">
        <f>a!J104</f>
        <v>4515</v>
      </c>
      <c r="J103" s="2">
        <f>a!K104</f>
        <v>69029</v>
      </c>
      <c r="L103" s="6">
        <f>a!M104</f>
        <v>762755</v>
      </c>
    </row>
    <row r="104" spans="1:12" ht="14.25" customHeight="1" thickTop="1">
      <c r="A104" s="14" t="str">
        <f>a!A105</f>
        <v>Total Deliveries.(counts)</v>
      </c>
      <c r="B104" s="8">
        <f>a!B105</f>
        <v>28739</v>
      </c>
      <c r="C104" s="8">
        <f>a!C105</f>
        <v>322190</v>
      </c>
      <c r="D104" s="8">
        <f>a!D105</f>
        <v>1525166</v>
      </c>
      <c r="E104" s="8">
        <f>a!E105</f>
        <v>4593585</v>
      </c>
      <c r="F104" s="8">
        <f>a!F105</f>
        <v>1090513</v>
      </c>
      <c r="G104" s="8">
        <f>a!G105</f>
        <v>176524</v>
      </c>
      <c r="H104" s="8">
        <f>a!I105</f>
        <v>106350</v>
      </c>
      <c r="I104" s="8">
        <f>a!J105</f>
        <v>12991</v>
      </c>
      <c r="J104" s="8">
        <f>a!K105</f>
        <v>198719</v>
      </c>
      <c r="L104" s="39">
        <f>a!M105</f>
        <v>8054777</v>
      </c>
    </row>
    <row r="105" spans="1:12" ht="15.75" customHeight="1">
      <c r="A105" s="33" t="str">
        <f>a!A106</f>
        <v>NEW USERS REQUESTING AND RETRIEVING PRODUCTS</v>
      </c>
      <c r="B105" s="32"/>
      <c r="C105" s="32"/>
      <c r="D105" s="32"/>
      <c r="E105" s="32"/>
      <c r="F105" s="32"/>
      <c r="G105" s="32"/>
      <c r="H105" s="32"/>
      <c r="I105" s="32"/>
      <c r="J105" s="32"/>
      <c r="K105" s="32"/>
      <c r="L105" s="32"/>
    </row>
    <row r="106" spans="1:12" ht="24.75" customHeight="1">
      <c r="A106" s="33" t="str">
        <f>a!A107</f>
        <v>New Users Requesting Products Via IMS, Off-line, or WWW Order System, or Retrieving Via FTP</v>
      </c>
      <c r="B106" s="32"/>
      <c r="C106" s="32"/>
      <c r="D106" s="32"/>
      <c r="E106" s="32"/>
      <c r="F106" s="32"/>
      <c r="G106" s="32"/>
      <c r="H106" s="32"/>
      <c r="I106" s="32"/>
      <c r="J106" s="32"/>
      <c r="K106" s="32"/>
      <c r="L106" s="32"/>
    </row>
    <row r="107" spans="1:12" ht="12.75">
      <c r="A107" s="14" t="str">
        <f>a!A$1</f>
        <v>TITLE</v>
      </c>
      <c r="B107" s="14" t="str">
        <f>a!B$1</f>
        <v>ASF</v>
      </c>
      <c r="C107" s="14" t="str">
        <f>a!C$1</f>
        <v>EDC</v>
      </c>
      <c r="D107" s="14" t="str">
        <f>a!D$1</f>
        <v>GHRC</v>
      </c>
      <c r="E107" s="14" t="str">
        <f>a!E$1</f>
        <v>GSFC</v>
      </c>
      <c r="F107" s="14" t="str">
        <f>a!F$1</f>
        <v>JPL</v>
      </c>
      <c r="G107" s="14" t="str">
        <f>a!G$1</f>
        <v>LARC</v>
      </c>
      <c r="H107" s="14" t="str">
        <f>a!I$1</f>
        <v>NSIDC</v>
      </c>
      <c r="I107" s="14" t="str">
        <f>a!J$1</f>
        <v>ORNL</v>
      </c>
      <c r="J107" s="14" t="str">
        <f>a!K$1</f>
        <v>SEDAC</v>
      </c>
      <c r="K107" s="14" t="str">
        <f>a!L$1</f>
        <v>GCMD</v>
      </c>
      <c r="L107" s="14" t="str">
        <f>a!M$1</f>
        <v>TOTAL</v>
      </c>
    </row>
    <row r="108" spans="1:12" ht="12.75">
      <c r="A108" s="14" t="str">
        <f>a!A108</f>
        <v>US Government</v>
      </c>
      <c r="B108" s="2">
        <f>a!B108</f>
        <v>10</v>
      </c>
      <c r="C108" s="2">
        <f>a!C108</f>
        <v>199</v>
      </c>
      <c r="D108" s="2">
        <f>a!D108</f>
        <v>232</v>
      </c>
      <c r="E108" s="2">
        <f>a!E108</f>
        <v>429</v>
      </c>
      <c r="F108" s="2">
        <f>a!F108</f>
        <v>602</v>
      </c>
      <c r="G108" s="2">
        <f>a!G108</f>
        <v>30</v>
      </c>
      <c r="H108" s="2">
        <f>a!I108</f>
        <v>103</v>
      </c>
      <c r="I108" s="2">
        <f>a!J108</f>
        <v>14</v>
      </c>
      <c r="J108" s="2">
        <f>a!K108</f>
        <v>31</v>
      </c>
      <c r="K108" s="40">
        <f>a!L108</f>
        <v>0</v>
      </c>
      <c r="L108" s="41">
        <f>a!M108</f>
        <v>1650</v>
      </c>
    </row>
    <row r="109" spans="1:12" ht="12.75">
      <c r="A109" s="14" t="str">
        <f>a!A109</f>
        <v>Educational</v>
      </c>
      <c r="B109" s="2">
        <f>a!B109</f>
        <v>57</v>
      </c>
      <c r="C109" s="2">
        <f>a!C109</f>
        <v>349</v>
      </c>
      <c r="D109" s="2">
        <f>a!D109</f>
        <v>135</v>
      </c>
      <c r="E109" s="2">
        <f>a!E109</f>
        <v>515</v>
      </c>
      <c r="F109" s="2">
        <f>a!F109</f>
        <v>892</v>
      </c>
      <c r="G109" s="2">
        <f>a!G109</f>
        <v>31</v>
      </c>
      <c r="H109" s="2">
        <f>a!I109</f>
        <v>260</v>
      </c>
      <c r="I109" s="2">
        <f>a!J109</f>
        <v>71</v>
      </c>
      <c r="J109" s="2">
        <f>a!K109</f>
        <v>306</v>
      </c>
      <c r="K109" s="40">
        <f>a!L109</f>
        <v>0</v>
      </c>
      <c r="L109" s="41">
        <f>a!M109</f>
        <v>2616</v>
      </c>
    </row>
    <row r="110" spans="1:12" ht="12.75">
      <c r="A110" s="14" t="str">
        <f>a!A110</f>
        <v>Commercial</v>
      </c>
      <c r="B110" s="2">
        <f>a!B110</f>
        <v>28</v>
      </c>
      <c r="C110" s="2">
        <f>a!C110</f>
        <v>968</v>
      </c>
      <c r="D110" s="2">
        <f>a!D110</f>
        <v>76</v>
      </c>
      <c r="E110" s="2">
        <f>a!E110</f>
        <v>468</v>
      </c>
      <c r="F110" s="2">
        <f>a!F110</f>
        <v>7882</v>
      </c>
      <c r="G110" s="2">
        <f>a!G110</f>
        <v>12</v>
      </c>
      <c r="H110" s="2">
        <f>a!I110</f>
        <v>163</v>
      </c>
      <c r="I110" s="2">
        <f>a!J110</f>
        <v>69</v>
      </c>
      <c r="J110" s="2">
        <f>a!K110</f>
        <v>475</v>
      </c>
      <c r="K110" s="40">
        <f>a!L110</f>
        <v>0</v>
      </c>
      <c r="L110" s="41">
        <f>a!M110</f>
        <v>10141</v>
      </c>
    </row>
    <row r="111" spans="1:12" ht="12.75">
      <c r="A111" s="14" t="str">
        <f>a!A111</f>
        <v>Non-Profit</v>
      </c>
      <c r="B111" s="2">
        <f>a!B111</f>
        <v>2</v>
      </c>
      <c r="C111" s="2">
        <f>a!C111</f>
        <v>85</v>
      </c>
      <c r="D111" s="2">
        <f>a!D111</f>
        <v>5</v>
      </c>
      <c r="E111" s="2">
        <f>a!E111</f>
        <v>39</v>
      </c>
      <c r="F111" s="2">
        <f>a!F111</f>
        <v>169</v>
      </c>
      <c r="G111" s="2">
        <f>a!G111</f>
        <v>2</v>
      </c>
      <c r="H111" s="2">
        <f>a!I111</f>
        <v>17</v>
      </c>
      <c r="I111" s="2">
        <f>a!J111</f>
        <v>5</v>
      </c>
      <c r="J111" s="2">
        <f>a!K111</f>
        <v>66</v>
      </c>
      <c r="K111" s="40">
        <f>a!L111</f>
        <v>0</v>
      </c>
      <c r="L111" s="41">
        <f>a!M111</f>
        <v>390</v>
      </c>
    </row>
    <row r="112" spans="1:12" ht="12.75">
      <c r="A112" s="14" t="str">
        <f>a!A112</f>
        <v>Other USA</v>
      </c>
      <c r="B112" s="2">
        <f>a!B112</f>
        <v>2</v>
      </c>
      <c r="C112" s="2">
        <f>a!C112</f>
        <v>49</v>
      </c>
      <c r="D112" s="2">
        <f>a!D112</f>
        <v>122</v>
      </c>
      <c r="E112" s="2">
        <f>a!E112</f>
        <v>42</v>
      </c>
      <c r="F112" s="2">
        <f>a!F112</f>
        <v>81</v>
      </c>
      <c r="G112" s="2">
        <f>a!G112</f>
        <v>1</v>
      </c>
      <c r="H112" s="2">
        <f>a!I112</f>
        <v>5</v>
      </c>
      <c r="I112" s="2">
        <f>a!J112</f>
        <v>4</v>
      </c>
      <c r="J112" s="2">
        <f>a!K112</f>
        <v>26</v>
      </c>
      <c r="K112" s="40">
        <f>a!L112</f>
        <v>0</v>
      </c>
      <c r="L112" s="41">
        <f>a!M112</f>
        <v>332</v>
      </c>
    </row>
    <row r="113" spans="1:12" ht="12.75">
      <c r="A113" s="14" t="str">
        <f>a!A113</f>
        <v>Total USA</v>
      </c>
      <c r="B113" s="2">
        <f>a!B113</f>
        <v>99</v>
      </c>
      <c r="C113" s="2">
        <f>a!C113</f>
        <v>1650</v>
      </c>
      <c r="D113" s="2">
        <f>a!D113</f>
        <v>570</v>
      </c>
      <c r="E113" s="2">
        <f>a!E113</f>
        <v>1493</v>
      </c>
      <c r="F113" s="2">
        <f>a!F113</f>
        <v>9626</v>
      </c>
      <c r="G113" s="2">
        <f>a!G113</f>
        <v>76</v>
      </c>
      <c r="H113" s="2">
        <f>a!I113</f>
        <v>548</v>
      </c>
      <c r="I113" s="2">
        <f>a!J113</f>
        <v>163</v>
      </c>
      <c r="J113" s="2">
        <f>a!K113</f>
        <v>904</v>
      </c>
      <c r="K113" s="40">
        <f>a!L113</f>
        <v>0</v>
      </c>
      <c r="L113" s="41">
        <f>a!M113</f>
        <v>15129</v>
      </c>
    </row>
    <row r="114" spans="1:12" ht="12.75">
      <c r="A114" s="14" t="str">
        <f>a!A114</f>
        <v>Foreign</v>
      </c>
      <c r="B114" s="2">
        <f>a!B114</f>
        <v>35</v>
      </c>
      <c r="C114" s="2">
        <f>a!C114</f>
        <v>1602</v>
      </c>
      <c r="D114" s="2">
        <f>a!D114</f>
        <v>237</v>
      </c>
      <c r="E114" s="2">
        <f>a!E114</f>
        <v>996</v>
      </c>
      <c r="F114" s="2">
        <f>a!F114</f>
        <v>2424</v>
      </c>
      <c r="G114" s="2">
        <f>a!G114</f>
        <v>38</v>
      </c>
      <c r="H114" s="2">
        <f>a!I114</f>
        <v>257</v>
      </c>
      <c r="I114" s="2">
        <f>a!J114</f>
        <v>160</v>
      </c>
      <c r="J114" s="2">
        <f>a!K114</f>
        <v>381</v>
      </c>
      <c r="K114" s="40">
        <f>a!L114</f>
        <v>0</v>
      </c>
      <c r="L114" s="41">
        <f>a!M114</f>
        <v>6130</v>
      </c>
    </row>
    <row r="115" spans="1:12" ht="13.5" thickBot="1">
      <c r="A115" s="14" t="str">
        <f>a!A115</f>
        <v>Unknown</v>
      </c>
      <c r="B115" s="2">
        <f>a!B115</f>
        <v>21</v>
      </c>
      <c r="C115" s="2">
        <f>a!C115</f>
        <v>365</v>
      </c>
      <c r="D115" s="2">
        <f>a!D115</f>
        <v>334</v>
      </c>
      <c r="E115" s="2">
        <f>a!E115</f>
        <v>189</v>
      </c>
      <c r="F115" s="2">
        <f>a!F115</f>
        <v>270</v>
      </c>
      <c r="G115" s="2">
        <f>a!G115</f>
        <v>1</v>
      </c>
      <c r="H115" s="2">
        <f>a!I115</f>
        <v>54</v>
      </c>
      <c r="I115" s="2">
        <f>a!J115</f>
        <v>17</v>
      </c>
      <c r="J115" s="2">
        <f>a!K115</f>
        <v>124</v>
      </c>
      <c r="K115" s="40">
        <f>a!L115</f>
        <v>0</v>
      </c>
      <c r="L115" s="41">
        <f>a!M115</f>
        <v>1375</v>
      </c>
    </row>
    <row r="116" spans="1:12" ht="13.5" thickTop="1">
      <c r="A116" s="14" t="str">
        <f>a!A116</f>
        <v>Total</v>
      </c>
      <c r="B116" s="8">
        <f>a!B116</f>
        <v>155</v>
      </c>
      <c r="C116" s="8">
        <f>a!C116</f>
        <v>3617</v>
      </c>
      <c r="D116" s="8">
        <f>a!D116</f>
        <v>1141</v>
      </c>
      <c r="E116" s="8">
        <f>a!E116</f>
        <v>2678</v>
      </c>
      <c r="F116" s="8">
        <f>a!F116</f>
        <v>12320</v>
      </c>
      <c r="G116" s="8">
        <f>a!G116</f>
        <v>115</v>
      </c>
      <c r="H116" s="8">
        <f>a!I116</f>
        <v>859</v>
      </c>
      <c r="I116" s="8">
        <f>a!J116</f>
        <v>340</v>
      </c>
      <c r="J116" s="8">
        <f>a!K116</f>
        <v>1409</v>
      </c>
      <c r="K116" s="42">
        <f>a!L116</f>
        <v>0</v>
      </c>
      <c r="L116" s="8">
        <f>a!M116</f>
        <v>22634</v>
      </c>
    </row>
    <row r="117" spans="1:12" ht="24.75" customHeight="1">
      <c r="A117" s="15" t="str">
        <f>a!A117</f>
        <v>New Users Retrieving Via WWW</v>
      </c>
      <c r="B117" s="32"/>
      <c r="C117" s="32"/>
      <c r="D117" s="32"/>
      <c r="E117" s="32"/>
      <c r="F117" s="32"/>
      <c r="G117" s="32"/>
      <c r="H117" s="32"/>
      <c r="I117" s="32"/>
      <c r="J117" s="32"/>
      <c r="K117" s="32"/>
      <c r="L117" s="32"/>
    </row>
    <row r="118" spans="1:12" ht="12.75">
      <c r="A118" s="14" t="str">
        <f>a!A$1</f>
        <v>TITLE</v>
      </c>
      <c r="B118" s="14" t="str">
        <f>a!B$1</f>
        <v>ASF</v>
      </c>
      <c r="C118" s="14" t="str">
        <f>a!C$1</f>
        <v>EDC</v>
      </c>
      <c r="D118" s="14" t="str">
        <f>a!D$1</f>
        <v>GHRC</v>
      </c>
      <c r="E118" s="14" t="str">
        <f>a!E$1</f>
        <v>GSFC</v>
      </c>
      <c r="F118" s="14" t="str">
        <f>a!F$1</f>
        <v>JPL</v>
      </c>
      <c r="G118" s="14" t="str">
        <f>a!G$1</f>
        <v>LARC</v>
      </c>
      <c r="H118" s="14" t="str">
        <f>a!I$1</f>
        <v>NSIDC</v>
      </c>
      <c r="I118" s="14" t="str">
        <f>a!J$1</f>
        <v>ORNL</v>
      </c>
      <c r="J118" s="14" t="str">
        <f>a!K$1</f>
        <v>SEDAC</v>
      </c>
      <c r="K118" s="14" t="str">
        <f>a!L$1</f>
        <v>GCMD</v>
      </c>
      <c r="L118" s="14" t="str">
        <f>a!M$1</f>
        <v>TOTAL</v>
      </c>
    </row>
    <row r="119" spans="1:12" ht="12.75">
      <c r="A119" s="14" t="str">
        <f>a!A118</f>
        <v>US Government</v>
      </c>
      <c r="B119" s="2">
        <f>a!B118</f>
        <v>0</v>
      </c>
      <c r="C119" s="2">
        <f>a!C118</f>
        <v>52</v>
      </c>
      <c r="D119" s="2">
        <f>a!D118</f>
        <v>0</v>
      </c>
      <c r="E119" s="2">
        <f>a!E118</f>
        <v>781</v>
      </c>
      <c r="F119" s="2">
        <f>a!F118</f>
        <v>0</v>
      </c>
      <c r="G119" s="2">
        <f>a!G118</f>
        <v>3</v>
      </c>
      <c r="H119" s="2">
        <f>a!I118</f>
        <v>0</v>
      </c>
      <c r="I119" s="2">
        <f>a!J118</f>
        <v>13</v>
      </c>
      <c r="J119" s="2">
        <f>a!K118</f>
        <v>125</v>
      </c>
      <c r="K119" s="40">
        <f>a!L118</f>
        <v>0</v>
      </c>
      <c r="L119" s="41">
        <f>a!M118</f>
        <v>974</v>
      </c>
    </row>
    <row r="120" spans="1:12" ht="12.75">
      <c r="A120" s="14" t="str">
        <f>a!A119</f>
        <v>Educational</v>
      </c>
      <c r="B120" s="2">
        <f>a!B119</f>
        <v>0</v>
      </c>
      <c r="C120" s="2">
        <f>a!C119</f>
        <v>204</v>
      </c>
      <c r="D120" s="2">
        <f>a!D119</f>
        <v>0</v>
      </c>
      <c r="E120" s="2">
        <f>a!E119</f>
        <v>3021</v>
      </c>
      <c r="F120" s="2">
        <f>a!F119</f>
        <v>0</v>
      </c>
      <c r="G120" s="2">
        <f>a!G119</f>
        <v>3</v>
      </c>
      <c r="H120" s="2">
        <f>a!I119</f>
        <v>0</v>
      </c>
      <c r="I120" s="2">
        <f>a!J119</f>
        <v>46</v>
      </c>
      <c r="J120" s="2">
        <f>a!K119</f>
        <v>2486</v>
      </c>
      <c r="K120" s="40">
        <f>a!L119</f>
        <v>0</v>
      </c>
      <c r="L120" s="41">
        <f>a!M119</f>
        <v>5760</v>
      </c>
    </row>
    <row r="121" spans="1:12" ht="12.75">
      <c r="A121" s="14" t="str">
        <f>a!A120</f>
        <v>Commercial</v>
      </c>
      <c r="B121" s="2">
        <f>a!B120</f>
        <v>0</v>
      </c>
      <c r="C121" s="2">
        <f>a!C120</f>
        <v>826</v>
      </c>
      <c r="D121" s="2">
        <f>a!D120</f>
        <v>0</v>
      </c>
      <c r="E121" s="2">
        <f>a!E120</f>
        <v>11838</v>
      </c>
      <c r="F121" s="2">
        <f>a!F120</f>
        <v>0</v>
      </c>
      <c r="G121" s="2">
        <f>a!G120</f>
        <v>11</v>
      </c>
      <c r="H121" s="2">
        <f>a!I120</f>
        <v>0</v>
      </c>
      <c r="I121" s="2">
        <f>a!J120</f>
        <v>185</v>
      </c>
      <c r="J121" s="2">
        <f>a!K120</f>
        <v>5432</v>
      </c>
      <c r="K121" s="40">
        <f>a!L120</f>
        <v>0</v>
      </c>
      <c r="L121" s="41">
        <f>a!M120</f>
        <v>18292</v>
      </c>
    </row>
    <row r="122" spans="1:12" ht="12.75">
      <c r="A122" s="14" t="str">
        <f>a!A121</f>
        <v>Non-Profit</v>
      </c>
      <c r="B122" s="2">
        <f>a!B121</f>
        <v>0</v>
      </c>
      <c r="C122" s="2">
        <f>a!C121</f>
        <v>19</v>
      </c>
      <c r="D122" s="2">
        <f>a!D121</f>
        <v>0</v>
      </c>
      <c r="E122" s="2">
        <f>a!E121</f>
        <v>218</v>
      </c>
      <c r="F122" s="2">
        <f>a!F121</f>
        <v>0</v>
      </c>
      <c r="G122" s="2">
        <f>a!G121</f>
        <v>0</v>
      </c>
      <c r="H122" s="2">
        <f>a!I121</f>
        <v>0</v>
      </c>
      <c r="I122" s="2">
        <f>a!J121</f>
        <v>1</v>
      </c>
      <c r="J122" s="2">
        <f>a!K121</f>
        <v>140</v>
      </c>
      <c r="K122" s="40">
        <f>a!L121</f>
        <v>0</v>
      </c>
      <c r="L122" s="41">
        <f>a!M121</f>
        <v>378</v>
      </c>
    </row>
    <row r="123" spans="1:12" ht="12.75">
      <c r="A123" s="14" t="str">
        <f>a!A122</f>
        <v>Other USA</v>
      </c>
      <c r="B123" s="2">
        <f>a!B122</f>
        <v>0</v>
      </c>
      <c r="C123" s="2">
        <f>a!C122</f>
        <v>10</v>
      </c>
      <c r="D123" s="2">
        <f>a!D122</f>
        <v>0</v>
      </c>
      <c r="E123" s="2">
        <f>a!E122</f>
        <v>143</v>
      </c>
      <c r="F123" s="2">
        <f>a!F122</f>
        <v>0</v>
      </c>
      <c r="G123" s="2">
        <f>a!G122</f>
        <v>0</v>
      </c>
      <c r="H123" s="2">
        <f>a!I122</f>
        <v>0</v>
      </c>
      <c r="I123" s="2">
        <f>a!J122</f>
        <v>3</v>
      </c>
      <c r="J123" s="2">
        <f>a!K122</f>
        <v>109</v>
      </c>
      <c r="K123" s="40">
        <f>a!L122</f>
        <v>0</v>
      </c>
      <c r="L123" s="41">
        <f>a!M122</f>
        <v>265</v>
      </c>
    </row>
    <row r="124" spans="1:12" ht="12.75">
      <c r="A124" s="14" t="str">
        <f>a!A123</f>
        <v>Total USA</v>
      </c>
      <c r="B124" s="2">
        <f>a!B123</f>
        <v>0</v>
      </c>
      <c r="C124" s="2">
        <f>a!C123</f>
        <v>1111</v>
      </c>
      <c r="D124" s="2">
        <f>a!D123</f>
        <v>0</v>
      </c>
      <c r="E124" s="2">
        <f>a!E123</f>
        <v>16001</v>
      </c>
      <c r="F124" s="2">
        <f>a!F123</f>
        <v>0</v>
      </c>
      <c r="G124" s="2">
        <f>a!G123</f>
        <v>17</v>
      </c>
      <c r="H124" s="2">
        <f>a!I123</f>
        <v>0</v>
      </c>
      <c r="I124" s="2">
        <f>a!J123</f>
        <v>248</v>
      </c>
      <c r="J124" s="2">
        <f>a!K123</f>
        <v>8292</v>
      </c>
      <c r="K124" s="40">
        <f>a!L123</f>
        <v>0</v>
      </c>
      <c r="L124" s="41">
        <f>a!M123</f>
        <v>25669</v>
      </c>
    </row>
    <row r="125" spans="1:12" ht="12.75">
      <c r="A125" s="14" t="str">
        <f>a!A124</f>
        <v>Foreign</v>
      </c>
      <c r="B125" s="2">
        <f>a!B124</f>
        <v>0</v>
      </c>
      <c r="C125" s="2">
        <f>a!C124</f>
        <v>795</v>
      </c>
      <c r="D125" s="2">
        <f>a!D124</f>
        <v>0</v>
      </c>
      <c r="E125" s="2">
        <f>a!E124</f>
        <v>7944</v>
      </c>
      <c r="F125" s="2">
        <f>a!F124</f>
        <v>0</v>
      </c>
      <c r="G125" s="2">
        <f>a!G124</f>
        <v>3</v>
      </c>
      <c r="H125" s="2">
        <f>a!I124</f>
        <v>0</v>
      </c>
      <c r="I125" s="2">
        <f>a!J124</f>
        <v>159</v>
      </c>
      <c r="J125" s="2">
        <f>a!K124</f>
        <v>687</v>
      </c>
      <c r="K125" s="40">
        <f>a!L124</f>
        <v>0</v>
      </c>
      <c r="L125" s="41">
        <f>a!M124</f>
        <v>9588</v>
      </c>
    </row>
    <row r="126" spans="1:12" ht="13.5" thickBot="1">
      <c r="A126" s="14" t="str">
        <f>a!A125</f>
        <v>Unknown</v>
      </c>
      <c r="B126" s="2">
        <f>a!B125</f>
        <v>0</v>
      </c>
      <c r="C126" s="2">
        <f>a!C125</f>
        <v>9064</v>
      </c>
      <c r="D126" s="2">
        <f>a!D125</f>
        <v>0</v>
      </c>
      <c r="E126" s="2">
        <f>a!E125</f>
        <v>8299</v>
      </c>
      <c r="F126" s="2">
        <f>a!F125</f>
        <v>0</v>
      </c>
      <c r="G126" s="2">
        <f>a!G125</f>
        <v>4</v>
      </c>
      <c r="H126" s="2">
        <f>a!I125</f>
        <v>0</v>
      </c>
      <c r="I126" s="2">
        <f>a!J125</f>
        <v>163</v>
      </c>
      <c r="J126" s="2">
        <f>a!K125</f>
        <v>2840</v>
      </c>
      <c r="K126" s="40">
        <f>a!L125</f>
        <v>0</v>
      </c>
      <c r="L126" s="41">
        <f>a!M125</f>
        <v>20370</v>
      </c>
    </row>
    <row r="127" spans="1:12" ht="13.5" thickTop="1">
      <c r="A127" s="14" t="str">
        <f>a!A126</f>
        <v>Total</v>
      </c>
      <c r="B127" s="8">
        <f>a!B126</f>
        <v>0</v>
      </c>
      <c r="C127" s="8">
        <f>a!C126</f>
        <v>10970</v>
      </c>
      <c r="D127" s="8">
        <f>a!D126</f>
        <v>0</v>
      </c>
      <c r="E127" s="8">
        <f>a!E126</f>
        <v>32244</v>
      </c>
      <c r="F127" s="8">
        <f>a!F126</f>
        <v>0</v>
      </c>
      <c r="G127" s="8">
        <f>a!G126</f>
        <v>24</v>
      </c>
      <c r="H127" s="8">
        <f>a!I126</f>
        <v>0</v>
      </c>
      <c r="I127" s="8">
        <f>a!J126</f>
        <v>570</v>
      </c>
      <c r="J127" s="8">
        <f>a!K126</f>
        <v>11819</v>
      </c>
      <c r="K127" s="42">
        <f>a!L126</f>
        <v>0</v>
      </c>
      <c r="L127" s="8">
        <f>a!M126</f>
        <v>55627</v>
      </c>
    </row>
    <row r="128" spans="1:12" s="48" customFormat="1" ht="24.75" customHeight="1">
      <c r="A128" s="15" t="str">
        <f>a!A127</f>
        <v>New Users Requesting or Retrieving Products - Union of Above</v>
      </c>
      <c r="B128" s="47"/>
      <c r="C128" s="47"/>
      <c r="D128" s="47"/>
      <c r="E128" s="47"/>
      <c r="F128" s="47"/>
      <c r="G128" s="47"/>
      <c r="H128" s="47"/>
      <c r="I128" s="47"/>
      <c r="J128" s="47"/>
      <c r="K128" s="47"/>
      <c r="L128" s="47"/>
    </row>
    <row r="129" spans="1:12" ht="12.75">
      <c r="A129" s="14" t="str">
        <f>a!A$1</f>
        <v>TITLE</v>
      </c>
      <c r="B129" s="14" t="str">
        <f>a!B$1</f>
        <v>ASF</v>
      </c>
      <c r="C129" s="14" t="str">
        <f>a!C$1</f>
        <v>EDC</v>
      </c>
      <c r="D129" s="14" t="str">
        <f>a!D$1</f>
        <v>GHRC</v>
      </c>
      <c r="E129" s="14" t="str">
        <f>a!E$1</f>
        <v>GSFC</v>
      </c>
      <c r="F129" s="14" t="str">
        <f>a!F$1</f>
        <v>JPL</v>
      </c>
      <c r="G129" s="14" t="str">
        <f>a!G$1</f>
        <v>LARC</v>
      </c>
      <c r="H129" s="14" t="str">
        <f>a!I$1</f>
        <v>NSIDC</v>
      </c>
      <c r="I129" s="14" t="str">
        <f>a!J$1</f>
        <v>ORNL</v>
      </c>
      <c r="J129" s="14" t="str">
        <f>a!K$1</f>
        <v>SEDAC</v>
      </c>
      <c r="K129" s="14" t="str">
        <f>a!L$1</f>
        <v>GCMD</v>
      </c>
      <c r="L129" s="14" t="str">
        <f>a!M$1</f>
        <v>TOTAL</v>
      </c>
    </row>
    <row r="130" spans="1:12" ht="12.75">
      <c r="A130" s="14" t="str">
        <f>a!A128</f>
        <v>US Government</v>
      </c>
      <c r="B130" s="2">
        <f>a!B128</f>
        <v>10</v>
      </c>
      <c r="C130" s="2">
        <f>a!C128</f>
        <v>251</v>
      </c>
      <c r="D130" s="2">
        <f>a!D128</f>
        <v>232</v>
      </c>
      <c r="E130" s="2">
        <f>a!E128</f>
        <v>1210</v>
      </c>
      <c r="F130" s="2">
        <f>a!F128</f>
        <v>602</v>
      </c>
      <c r="G130" s="2">
        <f>a!G128</f>
        <v>33</v>
      </c>
      <c r="H130" s="2">
        <f>a!I128</f>
        <v>103</v>
      </c>
      <c r="I130" s="2">
        <f>a!J128</f>
        <v>27</v>
      </c>
      <c r="J130" s="2">
        <f>a!K128</f>
        <v>156</v>
      </c>
      <c r="K130" s="40">
        <f>a!L128</f>
        <v>0</v>
      </c>
      <c r="L130" s="41">
        <f>a!M128</f>
        <v>2624</v>
      </c>
    </row>
    <row r="131" spans="1:12" ht="12.75">
      <c r="A131" s="14" t="str">
        <f>a!A129</f>
        <v>Educational</v>
      </c>
      <c r="B131" s="2">
        <f>a!B129</f>
        <v>57</v>
      </c>
      <c r="C131" s="2">
        <f>a!C129</f>
        <v>553</v>
      </c>
      <c r="D131" s="2">
        <f>a!D129</f>
        <v>135</v>
      </c>
      <c r="E131" s="2">
        <f>a!E129</f>
        <v>3536</v>
      </c>
      <c r="F131" s="2">
        <f>a!F129</f>
        <v>892</v>
      </c>
      <c r="G131" s="2">
        <f>a!G129</f>
        <v>34</v>
      </c>
      <c r="H131" s="2">
        <f>a!I129</f>
        <v>260</v>
      </c>
      <c r="I131" s="2">
        <f>a!J129</f>
        <v>117</v>
      </c>
      <c r="J131" s="2">
        <f>a!K129</f>
        <v>2792</v>
      </c>
      <c r="K131" s="40">
        <f>a!L129</f>
        <v>0</v>
      </c>
      <c r="L131" s="41">
        <f>a!M129</f>
        <v>8376</v>
      </c>
    </row>
    <row r="132" spans="1:12" ht="12.75">
      <c r="A132" s="14" t="str">
        <f>a!A130</f>
        <v>Commercial</v>
      </c>
      <c r="B132" s="2">
        <f>a!B130</f>
        <v>28</v>
      </c>
      <c r="C132" s="2">
        <f>a!C130</f>
        <v>1794</v>
      </c>
      <c r="D132" s="2">
        <f>a!D130</f>
        <v>76</v>
      </c>
      <c r="E132" s="2">
        <f>a!E130</f>
        <v>12306</v>
      </c>
      <c r="F132" s="2">
        <f>a!F130</f>
        <v>7882</v>
      </c>
      <c r="G132" s="2">
        <f>a!G130</f>
        <v>23</v>
      </c>
      <c r="H132" s="2">
        <f>a!I130</f>
        <v>163</v>
      </c>
      <c r="I132" s="2">
        <f>a!J130</f>
        <v>254</v>
      </c>
      <c r="J132" s="2">
        <f>a!K130</f>
        <v>5907</v>
      </c>
      <c r="K132" s="40">
        <f>a!L130</f>
        <v>0</v>
      </c>
      <c r="L132" s="41">
        <f>a!M130</f>
        <v>28433</v>
      </c>
    </row>
    <row r="133" spans="1:12" ht="12.75">
      <c r="A133" s="14" t="str">
        <f>a!A131</f>
        <v>Non-Profit</v>
      </c>
      <c r="B133" s="2">
        <f>a!B131</f>
        <v>2</v>
      </c>
      <c r="C133" s="2">
        <f>a!C131</f>
        <v>104</v>
      </c>
      <c r="D133" s="2">
        <f>a!D131</f>
        <v>5</v>
      </c>
      <c r="E133" s="2">
        <f>a!E131</f>
        <v>257</v>
      </c>
      <c r="F133" s="2">
        <f>a!F131</f>
        <v>169</v>
      </c>
      <c r="G133" s="2">
        <f>a!G131</f>
        <v>2</v>
      </c>
      <c r="H133" s="2">
        <f>a!I131</f>
        <v>17</v>
      </c>
      <c r="I133" s="2">
        <f>a!J131</f>
        <v>6</v>
      </c>
      <c r="J133" s="2">
        <f>a!K131</f>
        <v>206</v>
      </c>
      <c r="K133" s="40">
        <f>a!L131</f>
        <v>0</v>
      </c>
      <c r="L133" s="41">
        <f>a!M131</f>
        <v>768</v>
      </c>
    </row>
    <row r="134" spans="1:12" ht="12.75">
      <c r="A134" s="14" t="str">
        <f>a!A132</f>
        <v>Other USA</v>
      </c>
      <c r="B134" s="2">
        <f>a!B132</f>
        <v>2</v>
      </c>
      <c r="C134" s="2">
        <f>a!C132</f>
        <v>59</v>
      </c>
      <c r="D134" s="2">
        <f>a!D132</f>
        <v>122</v>
      </c>
      <c r="E134" s="2">
        <f>a!E132</f>
        <v>185</v>
      </c>
      <c r="F134" s="2">
        <f>a!F132</f>
        <v>81</v>
      </c>
      <c r="G134" s="2">
        <f>a!G132</f>
        <v>1</v>
      </c>
      <c r="H134" s="2">
        <f>a!I132</f>
        <v>5</v>
      </c>
      <c r="I134" s="2">
        <f>a!J132</f>
        <v>7</v>
      </c>
      <c r="J134" s="2">
        <f>a!K132</f>
        <v>135</v>
      </c>
      <c r="K134" s="40">
        <f>a!L132</f>
        <v>0</v>
      </c>
      <c r="L134" s="41">
        <f>a!M132</f>
        <v>597</v>
      </c>
    </row>
    <row r="135" spans="1:12" ht="12.75">
      <c r="A135" s="14" t="str">
        <f>a!A133</f>
        <v>Total USA</v>
      </c>
      <c r="B135" s="2">
        <f>a!B133</f>
        <v>99</v>
      </c>
      <c r="C135" s="2">
        <f>a!C133</f>
        <v>2761</v>
      </c>
      <c r="D135" s="2">
        <f>a!D133</f>
        <v>570</v>
      </c>
      <c r="E135" s="2">
        <f>a!E133</f>
        <v>17494</v>
      </c>
      <c r="F135" s="2">
        <f>a!F133</f>
        <v>9626</v>
      </c>
      <c r="G135" s="2">
        <f>a!G133</f>
        <v>93</v>
      </c>
      <c r="H135" s="2">
        <f>a!I133</f>
        <v>548</v>
      </c>
      <c r="I135" s="2">
        <f>a!J133</f>
        <v>411</v>
      </c>
      <c r="J135" s="2">
        <f>a!K133</f>
        <v>9196</v>
      </c>
      <c r="K135" s="40">
        <f>a!L133</f>
        <v>0</v>
      </c>
      <c r="L135" s="41">
        <f>a!M133</f>
        <v>40798</v>
      </c>
    </row>
    <row r="136" spans="1:12" ht="12.75">
      <c r="A136" s="14" t="str">
        <f>a!A134</f>
        <v>Foreign</v>
      </c>
      <c r="B136" s="2">
        <f>a!B134</f>
        <v>35</v>
      </c>
      <c r="C136" s="2">
        <f>a!C134</f>
        <v>2397</v>
      </c>
      <c r="D136" s="2">
        <f>a!D134</f>
        <v>237</v>
      </c>
      <c r="E136" s="2">
        <f>a!E134</f>
        <v>8940</v>
      </c>
      <c r="F136" s="2">
        <f>a!F134</f>
        <v>2424</v>
      </c>
      <c r="G136" s="2">
        <f>a!G134</f>
        <v>41</v>
      </c>
      <c r="H136" s="2">
        <f>a!I134</f>
        <v>257</v>
      </c>
      <c r="I136" s="2">
        <f>a!J134</f>
        <v>319</v>
      </c>
      <c r="J136" s="2">
        <f>a!K134</f>
        <v>1068</v>
      </c>
      <c r="K136" s="40">
        <f>a!L134</f>
        <v>0</v>
      </c>
      <c r="L136" s="41">
        <f>a!M134</f>
        <v>15718</v>
      </c>
    </row>
    <row r="137" spans="1:12" ht="13.5" thickBot="1">
      <c r="A137" s="14" t="str">
        <f>a!A135</f>
        <v>Unknown</v>
      </c>
      <c r="B137" s="2">
        <f>a!B135</f>
        <v>21</v>
      </c>
      <c r="C137" s="2">
        <f>a!C135</f>
        <v>9429</v>
      </c>
      <c r="D137" s="2">
        <f>a!D135</f>
        <v>334</v>
      </c>
      <c r="E137" s="2">
        <f>a!E135</f>
        <v>8488</v>
      </c>
      <c r="F137" s="2">
        <f>a!F135</f>
        <v>270</v>
      </c>
      <c r="G137" s="2">
        <f>a!G135</f>
        <v>5</v>
      </c>
      <c r="H137" s="2">
        <f>a!I135</f>
        <v>54</v>
      </c>
      <c r="I137" s="2">
        <f>a!J135</f>
        <v>180</v>
      </c>
      <c r="J137" s="2">
        <f>a!K135</f>
        <v>2964</v>
      </c>
      <c r="K137" s="40">
        <f>a!L135</f>
        <v>0</v>
      </c>
      <c r="L137" s="41">
        <f>a!M135</f>
        <v>21745</v>
      </c>
    </row>
    <row r="138" spans="1:12" ht="13.5" thickTop="1">
      <c r="A138" s="14" t="str">
        <f>a!A136</f>
        <v>Total</v>
      </c>
      <c r="B138" s="8">
        <f>a!B136</f>
        <v>155</v>
      </c>
      <c r="C138" s="8">
        <f>a!C136</f>
        <v>14587</v>
      </c>
      <c r="D138" s="8">
        <f>a!D136</f>
        <v>1141</v>
      </c>
      <c r="E138" s="8">
        <f>a!E136</f>
        <v>34922</v>
      </c>
      <c r="F138" s="8">
        <f>a!F136</f>
        <v>12320</v>
      </c>
      <c r="G138" s="8">
        <f>a!G136</f>
        <v>139</v>
      </c>
      <c r="H138" s="8">
        <f>a!I136</f>
        <v>859</v>
      </c>
      <c r="I138" s="8">
        <f>a!J136</f>
        <v>910</v>
      </c>
      <c r="J138" s="8">
        <f>a!K136</f>
        <v>13228</v>
      </c>
      <c r="K138" s="42">
        <f>a!L136</f>
        <v>0</v>
      </c>
      <c r="L138" s="8">
        <f>a!M136</f>
        <v>78261</v>
      </c>
    </row>
    <row r="139" spans="1:12" ht="15.75">
      <c r="A139" s="33" t="str">
        <f>a!A137</f>
        <v>ALL USERS REQUESTING AND RETRIEVING PRODUCTS</v>
      </c>
      <c r="B139" s="32"/>
      <c r="C139" s="32"/>
      <c r="D139" s="32"/>
      <c r="E139" s="32"/>
      <c r="F139" s="32"/>
      <c r="G139" s="32"/>
      <c r="H139" s="32"/>
      <c r="I139" s="32"/>
      <c r="J139" s="32"/>
      <c r="K139" s="32"/>
      <c r="L139" s="32"/>
    </row>
    <row r="140" spans="1:12" ht="24.75" customHeight="1">
      <c r="A140" s="33" t="str">
        <f>a!A138</f>
        <v>All Users Requesting Products Via IMS, Off-line, or WWW Order System, or Retrieving Via FTP</v>
      </c>
      <c r="B140" s="32"/>
      <c r="C140" s="32"/>
      <c r="D140" s="32"/>
      <c r="E140" s="32"/>
      <c r="F140" s="32"/>
      <c r="G140" s="32"/>
      <c r="H140" s="32"/>
      <c r="I140" s="32"/>
      <c r="J140" s="32"/>
      <c r="K140" s="32"/>
      <c r="L140" s="32"/>
    </row>
    <row r="141" spans="1:12" ht="12.75">
      <c r="A141" s="14" t="str">
        <f>a!A$1</f>
        <v>TITLE</v>
      </c>
      <c r="B141" s="14" t="str">
        <f>a!B$1</f>
        <v>ASF</v>
      </c>
      <c r="C141" s="14" t="str">
        <f>a!C$1</f>
        <v>EDC</v>
      </c>
      <c r="D141" s="14" t="str">
        <f>a!D$1</f>
        <v>GHRC</v>
      </c>
      <c r="E141" s="14" t="str">
        <f>a!E$1</f>
        <v>GSFC</v>
      </c>
      <c r="F141" s="14" t="str">
        <f>a!F$1</f>
        <v>JPL</v>
      </c>
      <c r="G141" s="14" t="str">
        <f>a!G$1</f>
        <v>LARC</v>
      </c>
      <c r="H141" s="14" t="str">
        <f>a!I$1</f>
        <v>NSIDC</v>
      </c>
      <c r="I141" s="14" t="str">
        <f>a!J$1</f>
        <v>ORNL</v>
      </c>
      <c r="J141" s="14" t="str">
        <f>a!K$1</f>
        <v>SEDAC</v>
      </c>
      <c r="K141" s="14" t="str">
        <f>a!L$1</f>
        <v>GCMD</v>
      </c>
      <c r="L141" s="14" t="str">
        <f>a!M$1</f>
        <v>TOTAL</v>
      </c>
    </row>
    <row r="142" spans="1:12" ht="12.75">
      <c r="A142" s="14" t="str">
        <f>a!A139</f>
        <v>US Government</v>
      </c>
      <c r="B142" s="2">
        <f>a!B139</f>
        <v>30</v>
      </c>
      <c r="C142" s="2">
        <f>a!C139</f>
        <v>263</v>
      </c>
      <c r="D142" s="2">
        <f>a!D139</f>
        <v>320</v>
      </c>
      <c r="E142" s="2">
        <f>a!E139</f>
        <v>602</v>
      </c>
      <c r="F142" s="2">
        <f>a!F139</f>
        <v>734</v>
      </c>
      <c r="G142" s="2">
        <f>a!G139</f>
        <v>65</v>
      </c>
      <c r="H142" s="2">
        <f>a!I139</f>
        <v>147</v>
      </c>
      <c r="I142" s="2">
        <f>a!J139</f>
        <v>20</v>
      </c>
      <c r="J142" s="2">
        <f>a!K139</f>
        <v>45</v>
      </c>
      <c r="K142" s="40">
        <f>a!L139</f>
        <v>0</v>
      </c>
      <c r="L142" s="41">
        <f>a!M139</f>
        <v>2226</v>
      </c>
    </row>
    <row r="143" spans="1:12" ht="12.75">
      <c r="A143" s="14" t="str">
        <f>a!A140</f>
        <v>Educational</v>
      </c>
      <c r="B143" s="2">
        <f>a!B140</f>
        <v>108</v>
      </c>
      <c r="C143" s="2">
        <f>a!C140</f>
        <v>474</v>
      </c>
      <c r="D143" s="2">
        <f>a!D140</f>
        <v>191</v>
      </c>
      <c r="E143" s="2">
        <f>a!E140</f>
        <v>730</v>
      </c>
      <c r="F143" s="2">
        <f>a!F140</f>
        <v>1075</v>
      </c>
      <c r="G143" s="2">
        <f>a!G140</f>
        <v>60</v>
      </c>
      <c r="H143" s="2">
        <f>a!I140</f>
        <v>396</v>
      </c>
      <c r="I143" s="2">
        <f>a!J140</f>
        <v>96</v>
      </c>
      <c r="J143" s="2">
        <f>a!K140</f>
        <v>373</v>
      </c>
      <c r="K143" s="40">
        <f>a!L140</f>
        <v>0</v>
      </c>
      <c r="L143" s="41">
        <f>a!M140</f>
        <v>3503</v>
      </c>
    </row>
    <row r="144" spans="1:12" ht="12.75">
      <c r="A144" s="14" t="str">
        <f>a!A141</f>
        <v>Commercial</v>
      </c>
      <c r="B144" s="2">
        <f>a!B141</f>
        <v>47</v>
      </c>
      <c r="C144" s="2">
        <f>a!C141</f>
        <v>1164</v>
      </c>
      <c r="D144" s="2">
        <f>a!D141</f>
        <v>107</v>
      </c>
      <c r="E144" s="2">
        <f>a!E141</f>
        <v>585</v>
      </c>
      <c r="F144" s="2">
        <f>a!F141</f>
        <v>8116</v>
      </c>
      <c r="G144" s="2">
        <f>a!G141</f>
        <v>16</v>
      </c>
      <c r="H144" s="2">
        <f>a!I141</f>
        <v>193</v>
      </c>
      <c r="I144" s="2">
        <f>a!J141</f>
        <v>91</v>
      </c>
      <c r="J144" s="2">
        <f>a!K141</f>
        <v>579</v>
      </c>
      <c r="K144" s="40">
        <f>a!L141</f>
        <v>0</v>
      </c>
      <c r="L144" s="41">
        <f>a!M141</f>
        <v>10898</v>
      </c>
    </row>
    <row r="145" spans="1:12" ht="12.75">
      <c r="A145" s="14" t="str">
        <f>a!A142</f>
        <v>Non-Profit</v>
      </c>
      <c r="B145" s="2">
        <f>a!B142</f>
        <v>4</v>
      </c>
      <c r="C145" s="2">
        <f>a!C142</f>
        <v>112</v>
      </c>
      <c r="D145" s="2">
        <f>a!D142</f>
        <v>5</v>
      </c>
      <c r="E145" s="2">
        <f>a!E142</f>
        <v>51</v>
      </c>
      <c r="F145" s="2">
        <f>a!F142</f>
        <v>184</v>
      </c>
      <c r="G145" s="2">
        <f>a!G142</f>
        <v>2</v>
      </c>
      <c r="H145" s="2">
        <f>a!I142</f>
        <v>20</v>
      </c>
      <c r="I145" s="2">
        <f>a!J142</f>
        <v>6</v>
      </c>
      <c r="J145" s="2">
        <f>a!K142</f>
        <v>79</v>
      </c>
      <c r="K145" s="40">
        <f>a!L142</f>
        <v>0</v>
      </c>
      <c r="L145" s="41">
        <f>a!M142</f>
        <v>463</v>
      </c>
    </row>
    <row r="146" spans="1:12" ht="12.75">
      <c r="A146" s="14" t="str">
        <f>a!A143</f>
        <v>Other USA</v>
      </c>
      <c r="B146" s="2">
        <f>a!B143</f>
        <v>3</v>
      </c>
      <c r="C146" s="2">
        <f>a!C143</f>
        <v>57</v>
      </c>
      <c r="D146" s="2">
        <f>a!D143</f>
        <v>127</v>
      </c>
      <c r="E146" s="2">
        <f>a!E143</f>
        <v>46</v>
      </c>
      <c r="F146" s="2">
        <f>a!F143</f>
        <v>88</v>
      </c>
      <c r="G146" s="2">
        <f>a!G143</f>
        <v>1</v>
      </c>
      <c r="H146" s="2">
        <f>a!I143</f>
        <v>6</v>
      </c>
      <c r="I146" s="2">
        <f>a!J143</f>
        <v>4</v>
      </c>
      <c r="J146" s="2">
        <f>a!K143</f>
        <v>32</v>
      </c>
      <c r="K146" s="40">
        <f>a!L143</f>
        <v>0</v>
      </c>
      <c r="L146" s="41">
        <f>a!M143</f>
        <v>364</v>
      </c>
    </row>
    <row r="147" spans="1:12" ht="12.75">
      <c r="A147" s="14" t="str">
        <f>a!A144</f>
        <v>Total USA</v>
      </c>
      <c r="B147" s="2">
        <f>a!B144</f>
        <v>192</v>
      </c>
      <c r="C147" s="2">
        <f>a!C144</f>
        <v>2070</v>
      </c>
      <c r="D147" s="2">
        <f>a!D144</f>
        <v>750</v>
      </c>
      <c r="E147" s="2">
        <f>a!E144</f>
        <v>2014</v>
      </c>
      <c r="F147" s="2">
        <f>a!F144</f>
        <v>10197</v>
      </c>
      <c r="G147" s="2">
        <f>a!G144</f>
        <v>144</v>
      </c>
      <c r="H147" s="2">
        <f>a!I144</f>
        <v>762</v>
      </c>
      <c r="I147" s="2">
        <f>a!J144</f>
        <v>217</v>
      </c>
      <c r="J147" s="2">
        <f>a!K144</f>
        <v>1108</v>
      </c>
      <c r="K147" s="40">
        <f>a!L144</f>
        <v>0</v>
      </c>
      <c r="L147" s="41">
        <f>a!M144</f>
        <v>17454</v>
      </c>
    </row>
    <row r="148" spans="1:12" ht="12.75">
      <c r="A148" s="14" t="str">
        <f>a!A145</f>
        <v>Foreign</v>
      </c>
      <c r="B148" s="2">
        <f>a!B145</f>
        <v>66</v>
      </c>
      <c r="C148" s="2">
        <f>a!C145</f>
        <v>1972</v>
      </c>
      <c r="D148" s="2">
        <f>a!D145</f>
        <v>321</v>
      </c>
      <c r="E148" s="2">
        <f>a!E145</f>
        <v>1368</v>
      </c>
      <c r="F148" s="2">
        <f>a!F145</f>
        <v>2764</v>
      </c>
      <c r="G148" s="2">
        <f>a!G145</f>
        <v>64</v>
      </c>
      <c r="H148" s="2">
        <f>a!I145</f>
        <v>369</v>
      </c>
      <c r="I148" s="2">
        <f>a!J145</f>
        <v>202</v>
      </c>
      <c r="J148" s="2">
        <f>a!K145</f>
        <v>493</v>
      </c>
      <c r="K148" s="40">
        <f>a!L145</f>
        <v>0</v>
      </c>
      <c r="L148" s="41">
        <f>a!M145</f>
        <v>7619</v>
      </c>
    </row>
    <row r="149" spans="1:12" ht="13.5" thickBot="1">
      <c r="A149" s="14" t="str">
        <f>a!A146</f>
        <v>Unknown</v>
      </c>
      <c r="B149" s="2">
        <f>a!B146</f>
        <v>49</v>
      </c>
      <c r="C149" s="2">
        <f>a!C146</f>
        <v>476</v>
      </c>
      <c r="D149" s="2">
        <f>a!D146</f>
        <v>416</v>
      </c>
      <c r="E149" s="2">
        <f>a!E146</f>
        <v>288</v>
      </c>
      <c r="F149" s="2">
        <f>a!F146</f>
        <v>360</v>
      </c>
      <c r="G149" s="2">
        <f>a!G146</f>
        <v>1</v>
      </c>
      <c r="H149" s="2">
        <f>a!I146</f>
        <v>94</v>
      </c>
      <c r="I149" s="2">
        <f>a!J146</f>
        <v>43</v>
      </c>
      <c r="J149" s="2">
        <f>a!K146</f>
        <v>173</v>
      </c>
      <c r="K149" s="40">
        <f>a!L146</f>
        <v>0</v>
      </c>
      <c r="L149" s="41">
        <f>a!M146</f>
        <v>1900</v>
      </c>
    </row>
    <row r="150" spans="1:12" ht="13.5" thickTop="1">
      <c r="A150" s="14" t="str">
        <f>a!A147</f>
        <v>Total</v>
      </c>
      <c r="B150" s="8">
        <f>a!B147</f>
        <v>307</v>
      </c>
      <c r="C150" s="8">
        <f>a!C147</f>
        <v>4518</v>
      </c>
      <c r="D150" s="8">
        <f>a!D147</f>
        <v>1487</v>
      </c>
      <c r="E150" s="8">
        <f>a!E147</f>
        <v>3670</v>
      </c>
      <c r="F150" s="8">
        <f>a!F147</f>
        <v>13321</v>
      </c>
      <c r="G150" s="8">
        <f>a!G147</f>
        <v>209</v>
      </c>
      <c r="H150" s="8">
        <f>a!I147</f>
        <v>1225</v>
      </c>
      <c r="I150" s="8">
        <f>a!J147</f>
        <v>462</v>
      </c>
      <c r="J150" s="8">
        <f>a!K147</f>
        <v>1774</v>
      </c>
      <c r="K150" s="42">
        <f>a!L147</f>
        <v>0</v>
      </c>
      <c r="L150" s="8">
        <f>a!M147</f>
        <v>26973</v>
      </c>
    </row>
    <row r="151" spans="1:12" ht="24.75" customHeight="1">
      <c r="A151" s="15" t="str">
        <f>a!A148</f>
        <v>All Users Retrieving Via WWW</v>
      </c>
      <c r="B151" s="32"/>
      <c r="C151" s="32"/>
      <c r="D151" s="32"/>
      <c r="E151" s="32"/>
      <c r="F151" s="32"/>
      <c r="G151" s="32"/>
      <c r="H151" s="32"/>
      <c r="I151" s="32"/>
      <c r="J151" s="32"/>
      <c r="K151" s="32"/>
      <c r="L151" s="32"/>
    </row>
    <row r="152" spans="1:12" ht="12.75">
      <c r="A152" s="14" t="str">
        <f>a!A$1</f>
        <v>TITLE</v>
      </c>
      <c r="B152" s="14" t="str">
        <f>a!B$1</f>
        <v>ASF</v>
      </c>
      <c r="C152" s="14" t="str">
        <f>a!C$1</f>
        <v>EDC</v>
      </c>
      <c r="D152" s="14" t="str">
        <f>a!D$1</f>
        <v>GHRC</v>
      </c>
      <c r="E152" s="14" t="str">
        <f>a!E$1</f>
        <v>GSFC</v>
      </c>
      <c r="F152" s="14" t="str">
        <f>a!F$1</f>
        <v>JPL</v>
      </c>
      <c r="G152" s="14" t="str">
        <f>a!G$1</f>
        <v>LARC</v>
      </c>
      <c r="H152" s="14" t="str">
        <f>a!I$1</f>
        <v>NSIDC</v>
      </c>
      <c r="I152" s="14" t="str">
        <f>a!J$1</f>
        <v>ORNL</v>
      </c>
      <c r="J152" s="14" t="str">
        <f>a!K$1</f>
        <v>SEDAC</v>
      </c>
      <c r="K152" s="14" t="str">
        <f>a!L$1</f>
        <v>GCMD</v>
      </c>
      <c r="L152" s="14" t="str">
        <f>a!M$1</f>
        <v>TOTAL</v>
      </c>
    </row>
    <row r="153" spans="1:12" ht="12.75">
      <c r="A153" s="14" t="str">
        <f>a!A149</f>
        <v>US Government</v>
      </c>
      <c r="B153" s="2">
        <f>a!B149</f>
        <v>0</v>
      </c>
      <c r="C153" s="2">
        <f>a!C149</f>
        <v>152</v>
      </c>
      <c r="D153" s="2">
        <f>a!D149</f>
        <v>0</v>
      </c>
      <c r="E153" s="2">
        <f>a!E149</f>
        <v>1704</v>
      </c>
      <c r="F153" s="2">
        <f>a!F149</f>
        <v>0</v>
      </c>
      <c r="G153" s="2">
        <f>a!G149</f>
        <v>11</v>
      </c>
      <c r="H153" s="2">
        <f>a!I149</f>
        <v>0</v>
      </c>
      <c r="I153" s="2">
        <f>a!J149</f>
        <v>23</v>
      </c>
      <c r="J153" s="2">
        <f>a!K149</f>
        <v>224</v>
      </c>
      <c r="K153" s="40">
        <f>a!L149</f>
        <v>0</v>
      </c>
      <c r="L153" s="41">
        <f>a!M149</f>
        <v>2114</v>
      </c>
    </row>
    <row r="154" spans="1:12" ht="12.75">
      <c r="A154" s="14" t="str">
        <f>a!A150</f>
        <v>Educational</v>
      </c>
      <c r="B154" s="2">
        <f>a!B150</f>
        <v>0</v>
      </c>
      <c r="C154" s="2">
        <f>a!C150</f>
        <v>405</v>
      </c>
      <c r="D154" s="2">
        <f>a!D150</f>
        <v>0</v>
      </c>
      <c r="E154" s="2">
        <f>a!E150</f>
        <v>4835</v>
      </c>
      <c r="F154" s="2">
        <f>a!F150</f>
        <v>0</v>
      </c>
      <c r="G154" s="2">
        <f>a!G150</f>
        <v>13</v>
      </c>
      <c r="H154" s="2">
        <f>a!I150</f>
        <v>0</v>
      </c>
      <c r="I154" s="2">
        <f>a!J150</f>
        <v>90</v>
      </c>
      <c r="J154" s="2">
        <f>a!K150</f>
        <v>3563</v>
      </c>
      <c r="K154" s="40">
        <f>a!L150</f>
        <v>0</v>
      </c>
      <c r="L154" s="41">
        <f>a!M150</f>
        <v>8906</v>
      </c>
    </row>
    <row r="155" spans="1:12" ht="12.75">
      <c r="A155" s="14" t="str">
        <f>a!A151</f>
        <v>Commercial</v>
      </c>
      <c r="B155" s="2">
        <f>a!B151</f>
        <v>0</v>
      </c>
      <c r="C155" s="2">
        <f>a!C151</f>
        <v>1257</v>
      </c>
      <c r="D155" s="2">
        <f>a!D151</f>
        <v>0</v>
      </c>
      <c r="E155" s="2">
        <f>a!E151</f>
        <v>14498</v>
      </c>
      <c r="F155" s="2">
        <f>a!F151</f>
        <v>0</v>
      </c>
      <c r="G155" s="2">
        <f>a!G151</f>
        <v>27</v>
      </c>
      <c r="H155" s="2">
        <f>a!I151</f>
        <v>0</v>
      </c>
      <c r="I155" s="2">
        <f>a!J151</f>
        <v>246</v>
      </c>
      <c r="J155" s="2">
        <f>a!K151</f>
        <v>6743</v>
      </c>
      <c r="K155" s="40">
        <f>a!L151</f>
        <v>0</v>
      </c>
      <c r="L155" s="41">
        <f>a!M151</f>
        <v>22771</v>
      </c>
    </row>
    <row r="156" spans="1:12" ht="12.75">
      <c r="A156" s="14" t="str">
        <f>a!A152</f>
        <v>Non-Profit</v>
      </c>
      <c r="B156" s="2">
        <f>a!B152</f>
        <v>0</v>
      </c>
      <c r="C156" s="2">
        <f>a!C152</f>
        <v>39</v>
      </c>
      <c r="D156" s="2">
        <f>a!D152</f>
        <v>0</v>
      </c>
      <c r="E156" s="2">
        <f>a!E152</f>
        <v>352</v>
      </c>
      <c r="F156" s="2">
        <f>a!F152</f>
        <v>0</v>
      </c>
      <c r="G156" s="2">
        <f>a!G152</f>
        <v>0</v>
      </c>
      <c r="H156" s="2">
        <f>a!I152</f>
        <v>0</v>
      </c>
      <c r="I156" s="2">
        <f>a!J152</f>
        <v>3</v>
      </c>
      <c r="J156" s="2">
        <f>a!K152</f>
        <v>240</v>
      </c>
      <c r="K156" s="40">
        <f>a!L152</f>
        <v>0</v>
      </c>
      <c r="L156" s="41">
        <f>a!M152</f>
        <v>634</v>
      </c>
    </row>
    <row r="157" spans="1:12" ht="12.75">
      <c r="A157" s="14" t="str">
        <f>a!A153</f>
        <v>Other USA</v>
      </c>
      <c r="B157" s="2">
        <f>a!B153</f>
        <v>0</v>
      </c>
      <c r="C157" s="2">
        <f>a!C153</f>
        <v>16</v>
      </c>
      <c r="D157" s="2">
        <f>a!D153</f>
        <v>0</v>
      </c>
      <c r="E157" s="2">
        <f>a!E153</f>
        <v>238</v>
      </c>
      <c r="F157" s="2">
        <f>a!F153</f>
        <v>0</v>
      </c>
      <c r="G157" s="2">
        <f>a!G153</f>
        <v>0</v>
      </c>
      <c r="H157" s="2">
        <f>a!I153</f>
        <v>0</v>
      </c>
      <c r="I157" s="2">
        <f>a!J153</f>
        <v>4</v>
      </c>
      <c r="J157" s="2">
        <f>a!K153</f>
        <v>193</v>
      </c>
      <c r="K157" s="40">
        <f>a!L153</f>
        <v>0</v>
      </c>
      <c r="L157" s="41">
        <f>a!M153</f>
        <v>451</v>
      </c>
    </row>
    <row r="158" spans="1:12" ht="12.75">
      <c r="A158" s="14" t="str">
        <f>a!A154</f>
        <v>Total USA</v>
      </c>
      <c r="B158" s="2">
        <f>a!B154</f>
        <v>0</v>
      </c>
      <c r="C158" s="2">
        <f>a!C154</f>
        <v>1869</v>
      </c>
      <c r="D158" s="2">
        <f>a!D154</f>
        <v>0</v>
      </c>
      <c r="E158" s="2">
        <f>a!E154</f>
        <v>21627</v>
      </c>
      <c r="F158" s="2">
        <f>a!F154</f>
        <v>0</v>
      </c>
      <c r="G158" s="2">
        <f>a!G154</f>
        <v>51</v>
      </c>
      <c r="H158" s="2">
        <f>a!I154</f>
        <v>0</v>
      </c>
      <c r="I158" s="2">
        <f>a!J154</f>
        <v>366</v>
      </c>
      <c r="J158" s="2">
        <f>a!K154</f>
        <v>10963</v>
      </c>
      <c r="K158" s="40">
        <f>a!L154</f>
        <v>0</v>
      </c>
      <c r="L158" s="41">
        <f>a!M154</f>
        <v>34876</v>
      </c>
    </row>
    <row r="159" spans="1:12" ht="12.75">
      <c r="A159" s="14" t="str">
        <f>a!A155</f>
        <v>Foreign</v>
      </c>
      <c r="B159" s="2">
        <f>a!B155</f>
        <v>0</v>
      </c>
      <c r="C159" s="2">
        <f>a!C155</f>
        <v>1372</v>
      </c>
      <c r="D159" s="2">
        <f>a!D155</f>
        <v>0</v>
      </c>
      <c r="E159" s="2">
        <f>a!E155</f>
        <v>11411</v>
      </c>
      <c r="F159" s="2">
        <f>a!F155</f>
        <v>0</v>
      </c>
      <c r="G159" s="2">
        <f>a!G155</f>
        <v>18</v>
      </c>
      <c r="H159" s="2">
        <f>a!I155</f>
        <v>0</v>
      </c>
      <c r="I159" s="2">
        <f>a!J155</f>
        <v>246</v>
      </c>
      <c r="J159" s="2">
        <f>a!K155</f>
        <v>1083</v>
      </c>
      <c r="K159" s="40">
        <f>a!L155</f>
        <v>0</v>
      </c>
      <c r="L159" s="41">
        <f>a!M155</f>
        <v>14130</v>
      </c>
    </row>
    <row r="160" spans="1:12" ht="13.5" thickBot="1">
      <c r="A160" s="14" t="str">
        <f>a!A156</f>
        <v>Unknown</v>
      </c>
      <c r="B160" s="2">
        <f>a!B156</f>
        <v>0</v>
      </c>
      <c r="C160" s="2">
        <f>a!C156</f>
        <v>12245</v>
      </c>
      <c r="D160" s="2">
        <f>a!D156</f>
        <v>0</v>
      </c>
      <c r="E160" s="2">
        <f>a!E156</f>
        <v>10436</v>
      </c>
      <c r="F160" s="2">
        <f>a!F156</f>
        <v>0</v>
      </c>
      <c r="G160" s="2">
        <f>a!G156</f>
        <v>10</v>
      </c>
      <c r="H160" s="2">
        <f>a!I156</f>
        <v>0</v>
      </c>
      <c r="I160" s="2">
        <f>a!J156</f>
        <v>203</v>
      </c>
      <c r="J160" s="2">
        <f>a!K156</f>
        <v>3617</v>
      </c>
      <c r="K160" s="40">
        <f>a!L156</f>
        <v>0</v>
      </c>
      <c r="L160" s="41">
        <f>a!M156</f>
        <v>26511</v>
      </c>
    </row>
    <row r="161" spans="1:12" ht="13.5" thickTop="1">
      <c r="A161" s="14" t="str">
        <f>a!A157</f>
        <v>Total</v>
      </c>
      <c r="B161" s="8">
        <f>a!B157</f>
        <v>0</v>
      </c>
      <c r="C161" s="8">
        <f>a!C157</f>
        <v>15486</v>
      </c>
      <c r="D161" s="8">
        <f>a!D157</f>
        <v>0</v>
      </c>
      <c r="E161" s="8">
        <f>a!E157</f>
        <v>43474</v>
      </c>
      <c r="F161" s="8">
        <f>a!F157</f>
        <v>0</v>
      </c>
      <c r="G161" s="8">
        <f>a!G157</f>
        <v>79</v>
      </c>
      <c r="H161" s="8">
        <f>a!I157</f>
        <v>0</v>
      </c>
      <c r="I161" s="8">
        <f>a!J157</f>
        <v>815</v>
      </c>
      <c r="J161" s="8">
        <f>a!K157</f>
        <v>15663</v>
      </c>
      <c r="K161" s="42">
        <f>a!L157</f>
        <v>0</v>
      </c>
      <c r="L161" s="8">
        <f>a!M157</f>
        <v>75517</v>
      </c>
    </row>
    <row r="162" spans="1:12" ht="24.75" customHeight="1">
      <c r="A162" s="15" t="str">
        <f>a!A158</f>
        <v>All Users Requesting or Retrieving Products - Union of Above</v>
      </c>
      <c r="B162" s="47"/>
      <c r="C162" s="47"/>
      <c r="D162" s="47"/>
      <c r="E162" s="47"/>
      <c r="F162" s="47"/>
      <c r="G162" s="47"/>
      <c r="H162" s="47"/>
      <c r="I162" s="47"/>
      <c r="J162" s="47"/>
      <c r="K162" s="47"/>
      <c r="L162" s="47"/>
    </row>
    <row r="163" spans="1:12" ht="12.75">
      <c r="A163" s="14" t="str">
        <f>a!A$1</f>
        <v>TITLE</v>
      </c>
      <c r="B163" s="14" t="str">
        <f>a!B$1</f>
        <v>ASF</v>
      </c>
      <c r="C163" s="14" t="str">
        <f>a!C$1</f>
        <v>EDC</v>
      </c>
      <c r="D163" s="14" t="str">
        <f>a!D$1</f>
        <v>GHRC</v>
      </c>
      <c r="E163" s="14" t="str">
        <f>a!E$1</f>
        <v>GSFC</v>
      </c>
      <c r="F163" s="14" t="str">
        <f>a!F$1</f>
        <v>JPL</v>
      </c>
      <c r="G163" s="14" t="str">
        <f>a!G$1</f>
        <v>LARC</v>
      </c>
      <c r="H163" s="14" t="str">
        <f>a!I$1</f>
        <v>NSIDC</v>
      </c>
      <c r="I163" s="14" t="str">
        <f>a!J$1</f>
        <v>ORNL</v>
      </c>
      <c r="J163" s="14" t="str">
        <f>a!K$1</f>
        <v>SEDAC</v>
      </c>
      <c r="K163" s="14" t="str">
        <f>a!L$1</f>
        <v>GCMD</v>
      </c>
      <c r="L163" s="14" t="str">
        <f>a!M$1</f>
        <v>TOTAL</v>
      </c>
    </row>
    <row r="164" spans="1:12" ht="12.75">
      <c r="A164" s="14" t="str">
        <f>a!A159</f>
        <v>US Government</v>
      </c>
      <c r="B164" s="2">
        <f>a!B159</f>
        <v>30</v>
      </c>
      <c r="C164" s="2">
        <f>a!C159</f>
        <v>415</v>
      </c>
      <c r="D164" s="2">
        <f>a!D159</f>
        <v>320</v>
      </c>
      <c r="E164" s="2">
        <f>a!E159</f>
        <v>2306</v>
      </c>
      <c r="F164" s="2">
        <f>a!F159</f>
        <v>734</v>
      </c>
      <c r="G164" s="2">
        <f>a!G159</f>
        <v>76</v>
      </c>
      <c r="H164" s="2">
        <f>a!I159</f>
        <v>147</v>
      </c>
      <c r="I164" s="2">
        <f>a!J159</f>
        <v>43</v>
      </c>
      <c r="J164" s="2">
        <f>a!K159</f>
        <v>269</v>
      </c>
      <c r="K164" s="40">
        <f>a!L159</f>
        <v>15573</v>
      </c>
      <c r="L164" s="41">
        <f>a!M159</f>
        <v>19913</v>
      </c>
    </row>
    <row r="165" spans="1:12" ht="12.75">
      <c r="A165" s="14" t="str">
        <f>a!A160</f>
        <v>Educational</v>
      </c>
      <c r="B165" s="2">
        <f>a!B160</f>
        <v>108</v>
      </c>
      <c r="C165" s="2">
        <f>a!C160</f>
        <v>879</v>
      </c>
      <c r="D165" s="2">
        <f>a!D160</f>
        <v>191</v>
      </c>
      <c r="E165" s="2">
        <f>a!E160</f>
        <v>5565</v>
      </c>
      <c r="F165" s="2">
        <f>a!F160</f>
        <v>1075</v>
      </c>
      <c r="G165" s="2">
        <f>a!G160</f>
        <v>73</v>
      </c>
      <c r="H165" s="2">
        <f>a!I160</f>
        <v>396</v>
      </c>
      <c r="I165" s="2">
        <f>a!J160</f>
        <v>186</v>
      </c>
      <c r="J165" s="2">
        <f>a!K160</f>
        <v>3936</v>
      </c>
      <c r="K165" s="40">
        <f>a!L160</f>
        <v>17496</v>
      </c>
      <c r="L165" s="41">
        <f>a!M160</f>
        <v>29905</v>
      </c>
    </row>
    <row r="166" spans="1:12" ht="12.75">
      <c r="A166" s="14" t="str">
        <f>a!A161</f>
        <v>Commercial</v>
      </c>
      <c r="B166" s="2">
        <f>a!B161</f>
        <v>47</v>
      </c>
      <c r="C166" s="2">
        <f>a!C161</f>
        <v>2421</v>
      </c>
      <c r="D166" s="2">
        <f>a!D161</f>
        <v>107</v>
      </c>
      <c r="E166" s="2">
        <f>a!E161</f>
        <v>15083</v>
      </c>
      <c r="F166" s="2">
        <f>a!F161</f>
        <v>8116</v>
      </c>
      <c r="G166" s="2">
        <f>a!G161</f>
        <v>43</v>
      </c>
      <c r="H166" s="2">
        <f>a!I161</f>
        <v>193</v>
      </c>
      <c r="I166" s="2">
        <f>a!J161</f>
        <v>337</v>
      </c>
      <c r="J166" s="2">
        <f>a!K161</f>
        <v>7322</v>
      </c>
      <c r="K166" s="40">
        <f>a!L161</f>
        <v>87860</v>
      </c>
      <c r="L166" s="41">
        <f>a!M161</f>
        <v>121529</v>
      </c>
    </row>
    <row r="167" spans="1:12" ht="12.75">
      <c r="A167" s="14" t="str">
        <f>a!A162</f>
        <v>Non-Profit</v>
      </c>
      <c r="B167" s="2">
        <f>a!B162</f>
        <v>4</v>
      </c>
      <c r="C167" s="2">
        <f>a!C162</f>
        <v>151</v>
      </c>
      <c r="D167" s="2">
        <f>a!D162</f>
        <v>5</v>
      </c>
      <c r="E167" s="2">
        <f>a!E162</f>
        <v>403</v>
      </c>
      <c r="F167" s="2">
        <f>a!F162</f>
        <v>184</v>
      </c>
      <c r="G167" s="2">
        <f>a!G162</f>
        <v>2</v>
      </c>
      <c r="H167" s="2">
        <f>a!I162</f>
        <v>20</v>
      </c>
      <c r="I167" s="2">
        <f>a!J162</f>
        <v>9</v>
      </c>
      <c r="J167" s="2">
        <f>a!K162</f>
        <v>319</v>
      </c>
      <c r="K167" s="40">
        <f>a!L162</f>
        <v>1958</v>
      </c>
      <c r="L167" s="41">
        <f>a!M162</f>
        <v>3055</v>
      </c>
    </row>
    <row r="168" spans="1:12" ht="12.75">
      <c r="A168" s="14" t="str">
        <f>a!A163</f>
        <v>Other USA</v>
      </c>
      <c r="B168" s="2">
        <f>a!B163</f>
        <v>3</v>
      </c>
      <c r="C168" s="2">
        <f>a!C163</f>
        <v>73</v>
      </c>
      <c r="D168" s="2">
        <f>a!D163</f>
        <v>127</v>
      </c>
      <c r="E168" s="2">
        <f>a!E163</f>
        <v>284</v>
      </c>
      <c r="F168" s="2">
        <f>a!F163</f>
        <v>88</v>
      </c>
      <c r="G168" s="2">
        <f>a!G163</f>
        <v>1</v>
      </c>
      <c r="H168" s="2">
        <f>a!I163</f>
        <v>6</v>
      </c>
      <c r="I168" s="2">
        <f>a!J163</f>
        <v>8</v>
      </c>
      <c r="J168" s="2">
        <f>a!K163</f>
        <v>225</v>
      </c>
      <c r="K168" s="40">
        <f>a!L163</f>
        <v>0</v>
      </c>
      <c r="L168" s="41">
        <f>a!M163</f>
        <v>815</v>
      </c>
    </row>
    <row r="169" spans="1:12" ht="12.75">
      <c r="A169" s="14" t="str">
        <f>a!A164</f>
        <v>Total USA</v>
      </c>
      <c r="B169" s="2">
        <f>a!B164</f>
        <v>192</v>
      </c>
      <c r="C169" s="2">
        <f>a!C164</f>
        <v>3939</v>
      </c>
      <c r="D169" s="2">
        <f>a!D164</f>
        <v>750</v>
      </c>
      <c r="E169" s="2">
        <f>a!E164</f>
        <v>23641</v>
      </c>
      <c r="F169" s="2">
        <f>a!F164</f>
        <v>10197</v>
      </c>
      <c r="G169" s="2">
        <f>a!G164</f>
        <v>195</v>
      </c>
      <c r="H169" s="2">
        <f>a!I164</f>
        <v>762</v>
      </c>
      <c r="I169" s="2">
        <f>a!J164</f>
        <v>583</v>
      </c>
      <c r="J169" s="2">
        <f>a!K164</f>
        <v>12071</v>
      </c>
      <c r="K169" s="40">
        <f>a!L164</f>
        <v>122887</v>
      </c>
      <c r="L169" s="41">
        <f>a!M164</f>
        <v>175217</v>
      </c>
    </row>
    <row r="170" spans="1:12" ht="12.75">
      <c r="A170" s="14" t="str">
        <f>a!A165</f>
        <v>Foreign</v>
      </c>
      <c r="B170" s="2">
        <f>a!B165</f>
        <v>66</v>
      </c>
      <c r="C170" s="2">
        <f>a!C165</f>
        <v>3344</v>
      </c>
      <c r="D170" s="2">
        <f>a!D165</f>
        <v>321</v>
      </c>
      <c r="E170" s="2">
        <f>a!E165</f>
        <v>12779</v>
      </c>
      <c r="F170" s="2">
        <f>a!F165</f>
        <v>2764</v>
      </c>
      <c r="G170" s="2">
        <f>a!G165</f>
        <v>82</v>
      </c>
      <c r="H170" s="2">
        <f>a!I165</f>
        <v>369</v>
      </c>
      <c r="I170" s="2">
        <f>a!J165</f>
        <v>448</v>
      </c>
      <c r="J170" s="2">
        <f>a!K165</f>
        <v>1576</v>
      </c>
      <c r="K170" s="40">
        <f>a!L165</f>
        <v>50335</v>
      </c>
      <c r="L170" s="41">
        <f>a!M165</f>
        <v>72084</v>
      </c>
    </row>
    <row r="171" spans="1:12" ht="13.5" thickBot="1">
      <c r="A171" s="14" t="str">
        <f>a!A166</f>
        <v>Unknown</v>
      </c>
      <c r="B171" s="2">
        <f>a!B166</f>
        <v>49</v>
      </c>
      <c r="C171" s="2">
        <f>a!C166</f>
        <v>12721</v>
      </c>
      <c r="D171" s="2">
        <f>a!D166</f>
        <v>416</v>
      </c>
      <c r="E171" s="2">
        <f>a!E166</f>
        <v>10724</v>
      </c>
      <c r="F171" s="2">
        <f>a!F166</f>
        <v>360</v>
      </c>
      <c r="G171" s="2">
        <f>a!G166</f>
        <v>11</v>
      </c>
      <c r="H171" s="2">
        <f>a!I166</f>
        <v>94</v>
      </c>
      <c r="I171" s="2">
        <f>a!J166</f>
        <v>246</v>
      </c>
      <c r="J171" s="2">
        <f>a!K166</f>
        <v>3790</v>
      </c>
      <c r="K171" s="40">
        <f>a!L166</f>
        <v>44630</v>
      </c>
      <c r="L171" s="41">
        <f>a!M166</f>
        <v>73041</v>
      </c>
    </row>
    <row r="172" spans="1:13" ht="13.5" thickTop="1">
      <c r="A172" s="14" t="str">
        <f>a!A167</f>
        <v>Total</v>
      </c>
      <c r="B172" s="8">
        <f>a!B167</f>
        <v>307</v>
      </c>
      <c r="C172" s="8">
        <f>a!C167</f>
        <v>20004</v>
      </c>
      <c r="D172" s="8">
        <f>a!D167</f>
        <v>1487</v>
      </c>
      <c r="E172" s="8">
        <f>a!E167</f>
        <v>47144</v>
      </c>
      <c r="F172" s="8">
        <f>a!F167</f>
        <v>13321</v>
      </c>
      <c r="G172" s="8">
        <f>a!G167</f>
        <v>288</v>
      </c>
      <c r="H172" s="8">
        <f>a!I167</f>
        <v>1225</v>
      </c>
      <c r="I172" s="8">
        <f>a!J167</f>
        <v>1277</v>
      </c>
      <c r="J172" s="8">
        <f>a!K167</f>
        <v>17437</v>
      </c>
      <c r="K172" s="42">
        <f>a!L167</f>
        <v>217852</v>
      </c>
      <c r="L172" s="39">
        <f>a!M167</f>
        <v>320342</v>
      </c>
      <c r="M172" s="11">
        <f>L172-K172</f>
        <v>102490</v>
      </c>
    </row>
    <row r="173" spans="1:12" ht="15.75">
      <c r="A173" s="33" t="str">
        <f>a!A168</f>
        <v>REPEAT USERS REQUESTING AND RETRIEVING PRODUCTS</v>
      </c>
      <c r="B173" s="32"/>
      <c r="C173" s="32"/>
      <c r="D173" s="32"/>
      <c r="E173" s="32"/>
      <c r="F173" s="32"/>
      <c r="G173" s="32"/>
      <c r="H173" s="32"/>
      <c r="I173" s="32"/>
      <c r="J173" s="32"/>
      <c r="K173" s="32"/>
      <c r="L173" s="32"/>
    </row>
    <row r="174" spans="1:12" ht="24.75" customHeight="1">
      <c r="A174" s="33" t="str">
        <f>a!A169</f>
        <v>Repeat Users Requesting Products Via IMS, Off-line, or WWW Order System, or Retrieving Via FTP</v>
      </c>
      <c r="B174" s="32"/>
      <c r="C174" s="32"/>
      <c r="D174" s="32"/>
      <c r="E174" s="32"/>
      <c r="F174" s="32"/>
      <c r="G174" s="32"/>
      <c r="H174" s="32"/>
      <c r="I174" s="32"/>
      <c r="J174" s="32"/>
      <c r="K174" s="32"/>
      <c r="L174" s="32"/>
    </row>
    <row r="175" spans="1:12" ht="12.75">
      <c r="A175" s="14" t="str">
        <f>a!A$1</f>
        <v>TITLE</v>
      </c>
      <c r="B175" s="14" t="str">
        <f>a!B$1</f>
        <v>ASF</v>
      </c>
      <c r="C175" s="14" t="str">
        <f>a!C$1</f>
        <v>EDC</v>
      </c>
      <c r="D175" s="14" t="str">
        <f>a!D$1</f>
        <v>GHRC</v>
      </c>
      <c r="E175" s="14" t="str">
        <f>a!E$1</f>
        <v>GSFC</v>
      </c>
      <c r="F175" s="14" t="str">
        <f>a!F$1</f>
        <v>JPL</v>
      </c>
      <c r="G175" s="14" t="str">
        <f>a!G$1</f>
        <v>LARC</v>
      </c>
      <c r="H175" s="14" t="str">
        <f>a!I$1</f>
        <v>NSIDC</v>
      </c>
      <c r="I175" s="14" t="str">
        <f>a!J$1</f>
        <v>ORNL</v>
      </c>
      <c r="J175" s="14" t="str">
        <f>a!K$1</f>
        <v>SEDAC</v>
      </c>
      <c r="K175" s="14" t="str">
        <f>a!L$1</f>
        <v>GCMD</v>
      </c>
      <c r="L175" s="14" t="str">
        <f>a!M$1</f>
        <v>TOTAL</v>
      </c>
    </row>
    <row r="176" spans="1:12" ht="12.75">
      <c r="A176" s="14" t="str">
        <f>a!A170</f>
        <v>US Government</v>
      </c>
      <c r="B176" s="2">
        <f>a!B170</f>
        <v>26</v>
      </c>
      <c r="C176" s="2">
        <f>a!C170</f>
        <v>116</v>
      </c>
      <c r="D176" s="2">
        <f>a!D170</f>
        <v>130</v>
      </c>
      <c r="E176" s="2">
        <f>a!E170</f>
        <v>332</v>
      </c>
      <c r="F176" s="2">
        <f>a!F170</f>
        <v>233</v>
      </c>
      <c r="G176" s="2">
        <f>a!G170</f>
        <v>50</v>
      </c>
      <c r="H176" s="2">
        <f>a!I170</f>
        <v>68</v>
      </c>
      <c r="I176" s="2">
        <f>a!J170</f>
        <v>8</v>
      </c>
      <c r="J176" s="2">
        <f>a!K170</f>
        <v>24</v>
      </c>
      <c r="K176" s="40">
        <f>a!L170</f>
        <v>0</v>
      </c>
      <c r="L176" s="41">
        <f>a!M170</f>
        <v>987</v>
      </c>
    </row>
    <row r="177" spans="1:12" ht="12.75">
      <c r="A177" s="14" t="str">
        <f>a!A171</f>
        <v>Educational</v>
      </c>
      <c r="B177" s="2">
        <f>a!B171</f>
        <v>75</v>
      </c>
      <c r="C177" s="2">
        <f>a!C171</f>
        <v>192</v>
      </c>
      <c r="D177" s="2">
        <f>a!D171</f>
        <v>86</v>
      </c>
      <c r="E177" s="2">
        <f>a!E171</f>
        <v>421</v>
      </c>
      <c r="F177" s="2">
        <f>a!F171</f>
        <v>323</v>
      </c>
      <c r="G177" s="2">
        <f>a!G171</f>
        <v>40</v>
      </c>
      <c r="H177" s="2">
        <f>a!I171</f>
        <v>188</v>
      </c>
      <c r="I177" s="2">
        <f>a!J171</f>
        <v>44</v>
      </c>
      <c r="J177" s="2">
        <f>a!K171</f>
        <v>107</v>
      </c>
      <c r="K177" s="40">
        <f>a!L171</f>
        <v>0</v>
      </c>
      <c r="L177" s="41">
        <f>a!M171</f>
        <v>1476</v>
      </c>
    </row>
    <row r="178" spans="1:12" ht="12.75">
      <c r="A178" s="14" t="str">
        <f>a!A172</f>
        <v>Commercial</v>
      </c>
      <c r="B178" s="2">
        <f>a!B172</f>
        <v>23</v>
      </c>
      <c r="C178" s="2">
        <f>a!C172</f>
        <v>436</v>
      </c>
      <c r="D178" s="2">
        <f>a!D172</f>
        <v>54</v>
      </c>
      <c r="E178" s="2">
        <f>a!E172</f>
        <v>210</v>
      </c>
      <c r="F178" s="2">
        <f>a!F172</f>
        <v>381</v>
      </c>
      <c r="G178" s="2">
        <f>a!G172</f>
        <v>7</v>
      </c>
      <c r="H178" s="2">
        <f>a!I172</f>
        <v>57</v>
      </c>
      <c r="I178" s="2">
        <f>a!J172</f>
        <v>46</v>
      </c>
      <c r="J178" s="2">
        <f>a!K172</f>
        <v>192</v>
      </c>
      <c r="K178" s="40">
        <f>a!L172</f>
        <v>0</v>
      </c>
      <c r="L178" s="41">
        <f>a!M172</f>
        <v>1406</v>
      </c>
    </row>
    <row r="179" spans="1:12" ht="12.75">
      <c r="A179" s="14" t="str">
        <f>a!A173</f>
        <v>Non-Profit</v>
      </c>
      <c r="B179" s="2">
        <f>a!B173</f>
        <v>3</v>
      </c>
      <c r="C179" s="2">
        <f>a!C173</f>
        <v>46</v>
      </c>
      <c r="D179" s="2">
        <f>a!D173</f>
        <v>2</v>
      </c>
      <c r="E179" s="2">
        <f>a!E173</f>
        <v>27</v>
      </c>
      <c r="F179" s="2">
        <f>a!F173</f>
        <v>27</v>
      </c>
      <c r="G179" s="2">
        <f>a!G173</f>
        <v>1</v>
      </c>
      <c r="H179" s="2">
        <f>a!I173</f>
        <v>6</v>
      </c>
      <c r="I179" s="2">
        <f>a!J173</f>
        <v>3</v>
      </c>
      <c r="J179" s="2">
        <f>a!K173</f>
        <v>25</v>
      </c>
      <c r="K179" s="40">
        <f>a!L173</f>
        <v>0</v>
      </c>
      <c r="L179" s="41">
        <f>a!M173</f>
        <v>140</v>
      </c>
    </row>
    <row r="180" spans="1:12" ht="12.75">
      <c r="A180" s="14" t="str">
        <f>a!A174</f>
        <v>Other USA</v>
      </c>
      <c r="B180" s="2">
        <f>a!B174</f>
        <v>2</v>
      </c>
      <c r="C180" s="2">
        <f>a!C174</f>
        <v>16</v>
      </c>
      <c r="D180" s="2">
        <f>a!D174</f>
        <v>11</v>
      </c>
      <c r="E180" s="2">
        <f>a!E174</f>
        <v>8</v>
      </c>
      <c r="F180" s="2">
        <f>a!F174</f>
        <v>13</v>
      </c>
      <c r="G180" s="2">
        <f>a!G174</f>
        <v>0</v>
      </c>
      <c r="H180" s="2">
        <f>a!I174</f>
        <v>1</v>
      </c>
      <c r="I180" s="2">
        <f>a!J174</f>
        <v>2</v>
      </c>
      <c r="J180" s="2">
        <f>a!K174</f>
        <v>11</v>
      </c>
      <c r="K180" s="40">
        <f>a!L174</f>
        <v>0</v>
      </c>
      <c r="L180" s="41">
        <f>a!M174</f>
        <v>64</v>
      </c>
    </row>
    <row r="181" spans="1:12" ht="12.75">
      <c r="A181" s="14" t="str">
        <f>a!A175</f>
        <v>Total USA</v>
      </c>
      <c r="B181" s="2">
        <f>a!B175</f>
        <v>129</v>
      </c>
      <c r="C181" s="2">
        <f>a!C175</f>
        <v>806</v>
      </c>
      <c r="D181" s="2">
        <f>a!D175</f>
        <v>283</v>
      </c>
      <c r="E181" s="2">
        <f>a!E175</f>
        <v>998</v>
      </c>
      <c r="F181" s="2">
        <f>a!F175</f>
        <v>977</v>
      </c>
      <c r="G181" s="2">
        <f>a!G175</f>
        <v>98</v>
      </c>
      <c r="H181" s="2">
        <f>a!I175</f>
        <v>320</v>
      </c>
      <c r="I181" s="2">
        <f>a!J175</f>
        <v>103</v>
      </c>
      <c r="J181" s="2">
        <f>a!K175</f>
        <v>359</v>
      </c>
      <c r="K181" s="40">
        <f>a!L175</f>
        <v>0</v>
      </c>
      <c r="L181" s="41">
        <f>a!M175</f>
        <v>4073</v>
      </c>
    </row>
    <row r="182" spans="1:12" ht="12.75">
      <c r="A182" s="14" t="str">
        <f>a!A176</f>
        <v>Foreign</v>
      </c>
      <c r="B182" s="2">
        <f>a!B176</f>
        <v>40</v>
      </c>
      <c r="C182" s="2">
        <f>a!C176</f>
        <v>779</v>
      </c>
      <c r="D182" s="2">
        <f>a!D176</f>
        <v>128</v>
      </c>
      <c r="E182" s="2">
        <f>a!E176</f>
        <v>720</v>
      </c>
      <c r="F182" s="2">
        <f>a!F176</f>
        <v>583</v>
      </c>
      <c r="G182" s="2">
        <f>a!G176</f>
        <v>41</v>
      </c>
      <c r="H182" s="2">
        <f>a!I176</f>
        <v>152</v>
      </c>
      <c r="I182" s="2">
        <f>a!J176</f>
        <v>74</v>
      </c>
      <c r="J182" s="2">
        <f>a!K176</f>
        <v>197</v>
      </c>
      <c r="K182" s="40">
        <f>a!L176</f>
        <v>0</v>
      </c>
      <c r="L182" s="41">
        <f>a!M176</f>
        <v>2714</v>
      </c>
    </row>
    <row r="183" spans="1:12" ht="13.5" thickBot="1">
      <c r="A183" s="14" t="str">
        <f>a!A177</f>
        <v>Unknown</v>
      </c>
      <c r="B183" s="2">
        <f>a!B177</f>
        <v>31</v>
      </c>
      <c r="C183" s="2">
        <f>a!C177</f>
        <v>200</v>
      </c>
      <c r="D183" s="2">
        <f>a!D177</f>
        <v>115</v>
      </c>
      <c r="E183" s="2">
        <f>a!E177</f>
        <v>153</v>
      </c>
      <c r="F183" s="2">
        <f>a!F177</f>
        <v>142</v>
      </c>
      <c r="G183" s="2">
        <f>a!G177</f>
        <v>0</v>
      </c>
      <c r="H183" s="2">
        <f>a!I177</f>
        <v>47</v>
      </c>
      <c r="I183" s="2">
        <f>a!J177</f>
        <v>31</v>
      </c>
      <c r="J183" s="2">
        <f>a!K177</f>
        <v>70</v>
      </c>
      <c r="K183" s="40">
        <f>a!L177</f>
        <v>0</v>
      </c>
      <c r="L183" s="41">
        <f>a!M177</f>
        <v>789</v>
      </c>
    </row>
    <row r="184" spans="1:12" ht="13.5" thickTop="1">
      <c r="A184" s="14" t="str">
        <f>a!A178</f>
        <v>Total</v>
      </c>
      <c r="B184" s="8">
        <f>a!B178</f>
        <v>200</v>
      </c>
      <c r="C184" s="8">
        <f>a!C178</f>
        <v>1785</v>
      </c>
      <c r="D184" s="8">
        <f>a!D178</f>
        <v>526</v>
      </c>
      <c r="E184" s="8">
        <f>a!E178</f>
        <v>1871</v>
      </c>
      <c r="F184" s="8">
        <f>a!F178</f>
        <v>1702</v>
      </c>
      <c r="G184" s="8">
        <f>a!G178</f>
        <v>139</v>
      </c>
      <c r="H184" s="8">
        <f>a!I178</f>
        <v>519</v>
      </c>
      <c r="I184" s="8">
        <f>a!J178</f>
        <v>208</v>
      </c>
      <c r="J184" s="8">
        <f>a!K178</f>
        <v>626</v>
      </c>
      <c r="K184" s="42">
        <f>a!L178</f>
        <v>0</v>
      </c>
      <c r="L184" s="8">
        <f>a!M178</f>
        <v>7576</v>
      </c>
    </row>
    <row r="185" spans="1:12" ht="24.75" customHeight="1">
      <c r="A185" s="15" t="str">
        <f>a!A179</f>
        <v>Repeat Users Retrieving Via WWW</v>
      </c>
      <c r="B185" s="32"/>
      <c r="C185" s="32"/>
      <c r="D185" s="32"/>
      <c r="E185" s="32"/>
      <c r="F185" s="32"/>
      <c r="G185" s="32"/>
      <c r="H185" s="32"/>
      <c r="I185" s="32"/>
      <c r="J185" s="32"/>
      <c r="K185" s="32"/>
      <c r="L185" s="32"/>
    </row>
    <row r="186" spans="1:12" ht="12.75">
      <c r="A186" s="14" t="str">
        <f>a!A$1</f>
        <v>TITLE</v>
      </c>
      <c r="B186" s="14" t="str">
        <f>a!B$1</f>
        <v>ASF</v>
      </c>
      <c r="C186" s="14" t="str">
        <f>a!C$1</f>
        <v>EDC</v>
      </c>
      <c r="D186" s="14" t="str">
        <f>a!D$1</f>
        <v>GHRC</v>
      </c>
      <c r="E186" s="14" t="str">
        <f>a!E$1</f>
        <v>GSFC</v>
      </c>
      <c r="F186" s="14" t="str">
        <f>a!F$1</f>
        <v>JPL</v>
      </c>
      <c r="G186" s="14" t="str">
        <f>a!G$1</f>
        <v>LARC</v>
      </c>
      <c r="H186" s="14" t="str">
        <f>a!I$1</f>
        <v>NSIDC</v>
      </c>
      <c r="I186" s="14" t="str">
        <f>a!J$1</f>
        <v>ORNL</v>
      </c>
      <c r="J186" s="14" t="str">
        <f>a!K$1</f>
        <v>SEDAC</v>
      </c>
      <c r="K186" s="14" t="str">
        <f>a!L$1</f>
        <v>GCMD</v>
      </c>
      <c r="L186" s="14" t="str">
        <f>a!M$1</f>
        <v>TOTAL</v>
      </c>
    </row>
    <row r="187" spans="1:12" ht="12.75">
      <c r="A187" s="14" t="str">
        <f>a!A180</f>
        <v>US Government</v>
      </c>
      <c r="B187" s="2">
        <f>a!B180</f>
        <v>0</v>
      </c>
      <c r="C187" s="2">
        <f>a!C180</f>
        <v>125</v>
      </c>
      <c r="D187" s="2">
        <f>a!D180</f>
        <v>0</v>
      </c>
      <c r="E187" s="2">
        <f>a!E180</f>
        <v>1256</v>
      </c>
      <c r="F187" s="2">
        <f>a!F180</f>
        <v>0</v>
      </c>
      <c r="G187" s="2">
        <f>a!G180</f>
        <v>11</v>
      </c>
      <c r="H187" s="2">
        <f>a!I180</f>
        <v>0</v>
      </c>
      <c r="I187" s="2">
        <f>a!J180</f>
        <v>19</v>
      </c>
      <c r="J187" s="2">
        <f>a!K180</f>
        <v>152</v>
      </c>
      <c r="K187" s="40">
        <f>a!L180</f>
        <v>0</v>
      </c>
      <c r="L187" s="41">
        <f>a!M180</f>
        <v>1563</v>
      </c>
    </row>
    <row r="188" spans="1:12" ht="12.75">
      <c r="A188" s="14" t="str">
        <f>a!A181</f>
        <v>Educational</v>
      </c>
      <c r="B188" s="2">
        <f>a!B181</f>
        <v>0</v>
      </c>
      <c r="C188" s="2">
        <f>a!C181</f>
        <v>276</v>
      </c>
      <c r="D188" s="2">
        <f>a!D181</f>
        <v>0</v>
      </c>
      <c r="E188" s="2">
        <f>a!E181</f>
        <v>2751</v>
      </c>
      <c r="F188" s="2">
        <f>a!F181</f>
        <v>0</v>
      </c>
      <c r="G188" s="2">
        <f>a!G181</f>
        <v>11</v>
      </c>
      <c r="H188" s="2">
        <f>a!I181</f>
        <v>0</v>
      </c>
      <c r="I188" s="2">
        <f>a!J181</f>
        <v>66</v>
      </c>
      <c r="J188" s="2">
        <f>a!K181</f>
        <v>1725</v>
      </c>
      <c r="K188" s="40">
        <f>a!L181</f>
        <v>0</v>
      </c>
      <c r="L188" s="41">
        <f>a!M181</f>
        <v>4829</v>
      </c>
    </row>
    <row r="189" spans="1:12" ht="12.75">
      <c r="A189" s="14" t="str">
        <f>a!A182</f>
        <v>Commercial</v>
      </c>
      <c r="B189" s="2">
        <f>a!B182</f>
        <v>0</v>
      </c>
      <c r="C189" s="2">
        <f>a!C182</f>
        <v>610</v>
      </c>
      <c r="D189" s="2">
        <f>a!D182</f>
        <v>0</v>
      </c>
      <c r="E189" s="2">
        <f>a!E182</f>
        <v>4705</v>
      </c>
      <c r="F189" s="2">
        <f>a!F182</f>
        <v>0</v>
      </c>
      <c r="G189" s="2">
        <f>a!G182</f>
        <v>20</v>
      </c>
      <c r="H189" s="2">
        <f>a!I182</f>
        <v>0</v>
      </c>
      <c r="I189" s="2">
        <f>a!J182</f>
        <v>109</v>
      </c>
      <c r="J189" s="2">
        <f>a!K182</f>
        <v>2183</v>
      </c>
      <c r="K189" s="40">
        <f>a!L182</f>
        <v>0</v>
      </c>
      <c r="L189" s="41">
        <f>a!M182</f>
        <v>7627</v>
      </c>
    </row>
    <row r="190" spans="1:12" ht="12.75">
      <c r="A190" s="14" t="str">
        <f>a!A183</f>
        <v>Non-Profit</v>
      </c>
      <c r="B190" s="2">
        <f>a!B183</f>
        <v>0</v>
      </c>
      <c r="C190" s="2">
        <f>a!C183</f>
        <v>23</v>
      </c>
      <c r="D190" s="2">
        <f>a!D183</f>
        <v>0</v>
      </c>
      <c r="E190" s="2">
        <f>a!E183</f>
        <v>210</v>
      </c>
      <c r="F190" s="2">
        <f>a!F183</f>
        <v>0</v>
      </c>
      <c r="G190" s="2">
        <f>a!G183</f>
        <v>0</v>
      </c>
      <c r="H190" s="2">
        <f>a!I183</f>
        <v>0</v>
      </c>
      <c r="I190" s="2">
        <f>a!J183</f>
        <v>3</v>
      </c>
      <c r="J190" s="2">
        <f>a!K183</f>
        <v>146</v>
      </c>
      <c r="K190" s="40">
        <f>a!L183</f>
        <v>0</v>
      </c>
      <c r="L190" s="41">
        <f>a!M183</f>
        <v>382</v>
      </c>
    </row>
    <row r="191" spans="1:12" ht="12.75">
      <c r="A191" s="14" t="str">
        <f>a!A184</f>
        <v>Other USA</v>
      </c>
      <c r="B191" s="2">
        <f>a!B184</f>
        <v>0</v>
      </c>
      <c r="C191" s="2">
        <f>a!C184</f>
        <v>10</v>
      </c>
      <c r="D191" s="2">
        <f>a!D184</f>
        <v>0</v>
      </c>
      <c r="E191" s="2">
        <f>a!E184</f>
        <v>151</v>
      </c>
      <c r="F191" s="2">
        <f>a!F184</f>
        <v>0</v>
      </c>
      <c r="G191" s="2">
        <f>a!G184</f>
        <v>0</v>
      </c>
      <c r="H191" s="2">
        <f>a!I184</f>
        <v>0</v>
      </c>
      <c r="I191" s="2">
        <f>a!J184</f>
        <v>2</v>
      </c>
      <c r="J191" s="2">
        <f>a!K184</f>
        <v>126</v>
      </c>
      <c r="K191" s="40">
        <f>a!L184</f>
        <v>0</v>
      </c>
      <c r="L191" s="41">
        <f>a!M184</f>
        <v>289</v>
      </c>
    </row>
    <row r="192" spans="1:12" ht="12.75">
      <c r="A192" s="14" t="str">
        <f>a!A185</f>
        <v>Total USA</v>
      </c>
      <c r="B192" s="2">
        <f>a!B185</f>
        <v>0</v>
      </c>
      <c r="C192" s="2">
        <f>a!C185</f>
        <v>1044</v>
      </c>
      <c r="D192" s="2">
        <f>a!D185</f>
        <v>0</v>
      </c>
      <c r="E192" s="2">
        <f>a!E185</f>
        <v>9073</v>
      </c>
      <c r="F192" s="2">
        <f>a!F185</f>
        <v>0</v>
      </c>
      <c r="G192" s="2">
        <f>a!G185</f>
        <v>42</v>
      </c>
      <c r="H192" s="2">
        <f>a!I185</f>
        <v>0</v>
      </c>
      <c r="I192" s="2">
        <f>a!J185</f>
        <v>199</v>
      </c>
      <c r="J192" s="2">
        <f>a!K185</f>
        <v>4332</v>
      </c>
      <c r="K192" s="40">
        <f>a!L185</f>
        <v>0</v>
      </c>
      <c r="L192" s="41">
        <f>a!M185</f>
        <v>14690</v>
      </c>
    </row>
    <row r="193" spans="1:12" ht="12.75">
      <c r="A193" s="14" t="str">
        <f>a!A186</f>
        <v>Foreign</v>
      </c>
      <c r="B193" s="2">
        <f>a!B186</f>
        <v>0</v>
      </c>
      <c r="C193" s="2">
        <f>a!C186</f>
        <v>817</v>
      </c>
      <c r="D193" s="2">
        <f>a!D186</f>
        <v>0</v>
      </c>
      <c r="E193" s="2">
        <f>a!E186</f>
        <v>5408</v>
      </c>
      <c r="F193" s="2">
        <f>a!F186</f>
        <v>0</v>
      </c>
      <c r="G193" s="2">
        <f>a!G186</f>
        <v>16</v>
      </c>
      <c r="H193" s="2">
        <f>a!I186</f>
        <v>0</v>
      </c>
      <c r="I193" s="2">
        <f>a!J186</f>
        <v>134</v>
      </c>
      <c r="J193" s="2">
        <f>a!K186</f>
        <v>554</v>
      </c>
      <c r="K193" s="40">
        <f>a!L186</f>
        <v>0</v>
      </c>
      <c r="L193" s="41">
        <f>a!M186</f>
        <v>6929</v>
      </c>
    </row>
    <row r="194" spans="1:12" ht="13.5" thickBot="1">
      <c r="A194" s="14" t="str">
        <f>a!A187</f>
        <v>Unknown</v>
      </c>
      <c r="B194" s="2">
        <f>a!B187</f>
        <v>0</v>
      </c>
      <c r="C194" s="2">
        <f>a!C187</f>
        <v>5998</v>
      </c>
      <c r="D194" s="2">
        <f>a!D187</f>
        <v>0</v>
      </c>
      <c r="E194" s="2">
        <f>a!E187</f>
        <v>4589</v>
      </c>
      <c r="F194" s="2">
        <f>a!F187</f>
        <v>0</v>
      </c>
      <c r="G194" s="2">
        <f>a!G187</f>
        <v>7</v>
      </c>
      <c r="H194" s="2">
        <f>a!I187</f>
        <v>0</v>
      </c>
      <c r="I194" s="2">
        <f>a!J187</f>
        <v>117</v>
      </c>
      <c r="J194" s="2">
        <f>a!K187</f>
        <v>1477</v>
      </c>
      <c r="K194" s="40">
        <f>a!L187</f>
        <v>0</v>
      </c>
      <c r="L194" s="41">
        <f>a!M187</f>
        <v>12188</v>
      </c>
    </row>
    <row r="195" spans="1:12" ht="13.5" thickTop="1">
      <c r="A195" s="14" t="str">
        <f>a!A188</f>
        <v>Total</v>
      </c>
      <c r="B195" s="8">
        <f>a!B188</f>
        <v>0</v>
      </c>
      <c r="C195" s="8">
        <f>a!C188</f>
        <v>7859</v>
      </c>
      <c r="D195" s="8">
        <f>a!D188</f>
        <v>0</v>
      </c>
      <c r="E195" s="8">
        <f>a!E188</f>
        <v>19070</v>
      </c>
      <c r="F195" s="8">
        <f>a!F188</f>
        <v>0</v>
      </c>
      <c r="G195" s="8">
        <f>a!G188</f>
        <v>65</v>
      </c>
      <c r="H195" s="8">
        <f>a!I188</f>
        <v>0</v>
      </c>
      <c r="I195" s="8">
        <f>a!J188</f>
        <v>450</v>
      </c>
      <c r="J195" s="8">
        <f>a!K188</f>
        <v>6363</v>
      </c>
      <c r="K195" s="42">
        <f>a!L188</f>
        <v>0</v>
      </c>
      <c r="L195" s="8">
        <f>a!M188</f>
        <v>33807</v>
      </c>
    </row>
    <row r="196" spans="1:12" ht="24.75" customHeight="1">
      <c r="A196" s="15" t="str">
        <f>a!A189</f>
        <v>Repeat Users Requesting or Retrieving Products - Union of Above</v>
      </c>
      <c r="B196" s="47"/>
      <c r="C196" s="47"/>
      <c r="D196" s="47"/>
      <c r="E196" s="47"/>
      <c r="F196" s="47"/>
      <c r="G196" s="47"/>
      <c r="H196" s="47"/>
      <c r="I196" s="47"/>
      <c r="J196" s="47"/>
      <c r="K196" s="47"/>
      <c r="L196" s="47"/>
    </row>
    <row r="197" spans="1:12" ht="12.75">
      <c r="A197" s="14" t="str">
        <f>a!A$1</f>
        <v>TITLE</v>
      </c>
      <c r="B197" s="14" t="str">
        <f>a!B$1</f>
        <v>ASF</v>
      </c>
      <c r="C197" s="14" t="str">
        <f>a!C$1</f>
        <v>EDC</v>
      </c>
      <c r="D197" s="14" t="str">
        <f>a!D$1</f>
        <v>GHRC</v>
      </c>
      <c r="E197" s="14" t="str">
        <f>a!E$1</f>
        <v>GSFC</v>
      </c>
      <c r="F197" s="14" t="str">
        <f>a!F$1</f>
        <v>JPL</v>
      </c>
      <c r="G197" s="14" t="str">
        <f>a!G$1</f>
        <v>LARC</v>
      </c>
      <c r="H197" s="14" t="str">
        <f>a!I$1</f>
        <v>NSIDC</v>
      </c>
      <c r="I197" s="14" t="str">
        <f>a!J$1</f>
        <v>ORNL</v>
      </c>
      <c r="J197" s="14" t="str">
        <f>a!K$1</f>
        <v>SEDAC</v>
      </c>
      <c r="K197" s="14" t="str">
        <f>a!L$1</f>
        <v>GCMD</v>
      </c>
      <c r="L197" s="14" t="str">
        <f>a!M$1</f>
        <v>TOTAL</v>
      </c>
    </row>
    <row r="198" spans="1:12" ht="12.75">
      <c r="A198" s="14" t="str">
        <f>a!A190</f>
        <v>US Government</v>
      </c>
      <c r="B198" s="2">
        <f>a!B190</f>
        <v>26</v>
      </c>
      <c r="C198" s="2">
        <f>a!C190</f>
        <v>241</v>
      </c>
      <c r="D198" s="2">
        <f>a!D190</f>
        <v>130</v>
      </c>
      <c r="E198" s="2">
        <f>a!E190</f>
        <v>1588</v>
      </c>
      <c r="F198" s="2">
        <f>a!F190</f>
        <v>233</v>
      </c>
      <c r="G198" s="2">
        <f>a!G190</f>
        <v>61</v>
      </c>
      <c r="H198" s="2">
        <f>a!I190</f>
        <v>68</v>
      </c>
      <c r="I198" s="2">
        <f>a!J190</f>
        <v>27</v>
      </c>
      <c r="J198" s="2">
        <f>a!K190</f>
        <v>176</v>
      </c>
      <c r="K198" s="40">
        <f>a!L190</f>
        <v>0</v>
      </c>
      <c r="L198" s="41">
        <f>a!M190</f>
        <v>2550</v>
      </c>
    </row>
    <row r="199" spans="1:12" ht="12.75">
      <c r="A199" s="14" t="str">
        <f>a!A191</f>
        <v>Educational</v>
      </c>
      <c r="B199" s="2">
        <f>a!B191</f>
        <v>75</v>
      </c>
      <c r="C199" s="2">
        <f>a!C191</f>
        <v>468</v>
      </c>
      <c r="D199" s="2">
        <f>a!D191</f>
        <v>86</v>
      </c>
      <c r="E199" s="2">
        <f>a!E191</f>
        <v>3172</v>
      </c>
      <c r="F199" s="2">
        <f>a!F191</f>
        <v>323</v>
      </c>
      <c r="G199" s="2">
        <f>a!G191</f>
        <v>51</v>
      </c>
      <c r="H199" s="2">
        <f>a!I191</f>
        <v>188</v>
      </c>
      <c r="I199" s="2">
        <f>a!J191</f>
        <v>110</v>
      </c>
      <c r="J199" s="2">
        <f>a!K191</f>
        <v>1832</v>
      </c>
      <c r="K199" s="40">
        <f>a!L191</f>
        <v>0</v>
      </c>
      <c r="L199" s="41">
        <f>a!M191</f>
        <v>6305</v>
      </c>
    </row>
    <row r="200" spans="1:12" ht="12.75">
      <c r="A200" s="14" t="str">
        <f>a!A192</f>
        <v>Commercial</v>
      </c>
      <c r="B200" s="2">
        <f>a!B192</f>
        <v>23</v>
      </c>
      <c r="C200" s="2">
        <f>a!C192</f>
        <v>1046</v>
      </c>
      <c r="D200" s="2">
        <f>a!D192</f>
        <v>54</v>
      </c>
      <c r="E200" s="2">
        <f>a!E192</f>
        <v>4915</v>
      </c>
      <c r="F200" s="2">
        <f>a!F192</f>
        <v>381</v>
      </c>
      <c r="G200" s="2">
        <f>a!G192</f>
        <v>27</v>
      </c>
      <c r="H200" s="2">
        <f>a!I192</f>
        <v>57</v>
      </c>
      <c r="I200" s="2">
        <f>a!J192</f>
        <v>155</v>
      </c>
      <c r="J200" s="2">
        <f>a!K192</f>
        <v>2375</v>
      </c>
      <c r="K200" s="40">
        <f>a!L192</f>
        <v>0</v>
      </c>
      <c r="L200" s="41">
        <f>a!M192</f>
        <v>9033</v>
      </c>
    </row>
    <row r="201" spans="1:12" ht="12.75">
      <c r="A201" s="14" t="str">
        <f>a!A193</f>
        <v>Non-Profit</v>
      </c>
      <c r="B201" s="2">
        <f>a!B193</f>
        <v>3</v>
      </c>
      <c r="C201" s="2">
        <f>a!C193</f>
        <v>69</v>
      </c>
      <c r="D201" s="2">
        <f>a!D193</f>
        <v>2</v>
      </c>
      <c r="E201" s="2">
        <f>a!E193</f>
        <v>237</v>
      </c>
      <c r="F201" s="2">
        <f>a!F193</f>
        <v>27</v>
      </c>
      <c r="G201" s="2">
        <f>a!G193</f>
        <v>1</v>
      </c>
      <c r="H201" s="2">
        <f>a!I193</f>
        <v>6</v>
      </c>
      <c r="I201" s="2">
        <f>a!J193</f>
        <v>6</v>
      </c>
      <c r="J201" s="2">
        <f>a!K193</f>
        <v>171</v>
      </c>
      <c r="K201" s="40">
        <f>a!L193</f>
        <v>0</v>
      </c>
      <c r="L201" s="41">
        <f>a!M193</f>
        <v>522</v>
      </c>
    </row>
    <row r="202" spans="1:12" ht="12.75">
      <c r="A202" s="14" t="str">
        <f>a!A194</f>
        <v>Other USA</v>
      </c>
      <c r="B202" s="2">
        <f>a!B194</f>
        <v>2</v>
      </c>
      <c r="C202" s="2">
        <f>a!C194</f>
        <v>26</v>
      </c>
      <c r="D202" s="2">
        <f>a!D194</f>
        <v>11</v>
      </c>
      <c r="E202" s="2">
        <f>a!E194</f>
        <v>159</v>
      </c>
      <c r="F202" s="2">
        <f>a!F194</f>
        <v>13</v>
      </c>
      <c r="G202" s="2">
        <f>a!G194</f>
        <v>0</v>
      </c>
      <c r="H202" s="2">
        <f>a!I194</f>
        <v>1</v>
      </c>
      <c r="I202" s="2">
        <f>a!J194</f>
        <v>4</v>
      </c>
      <c r="J202" s="2">
        <f>a!K194</f>
        <v>137</v>
      </c>
      <c r="K202" s="40">
        <f>a!L194</f>
        <v>0</v>
      </c>
      <c r="L202" s="41">
        <f>a!M194</f>
        <v>353</v>
      </c>
    </row>
    <row r="203" spans="1:12" ht="12.75">
      <c r="A203" s="14" t="str">
        <f>a!A195</f>
        <v>Total USA</v>
      </c>
      <c r="B203" s="2">
        <f>a!B195</f>
        <v>129</v>
      </c>
      <c r="C203" s="2">
        <f>a!C195</f>
        <v>1850</v>
      </c>
      <c r="D203" s="2">
        <f>a!D195</f>
        <v>283</v>
      </c>
      <c r="E203" s="2">
        <f>a!E195</f>
        <v>10071</v>
      </c>
      <c r="F203" s="2">
        <f>a!F195</f>
        <v>977</v>
      </c>
      <c r="G203" s="2">
        <f>a!G195</f>
        <v>140</v>
      </c>
      <c r="H203" s="2">
        <f>a!I195</f>
        <v>320</v>
      </c>
      <c r="I203" s="2">
        <f>a!J195</f>
        <v>302</v>
      </c>
      <c r="J203" s="2">
        <f>a!K195</f>
        <v>4691</v>
      </c>
      <c r="K203" s="40">
        <f>a!L195</f>
        <v>0</v>
      </c>
      <c r="L203" s="41">
        <f>a!M195</f>
        <v>18763</v>
      </c>
    </row>
    <row r="204" spans="1:12" ht="12.75">
      <c r="A204" s="14" t="str">
        <f>a!A196</f>
        <v>Foreign</v>
      </c>
      <c r="B204" s="2">
        <f>a!B196</f>
        <v>40</v>
      </c>
      <c r="C204" s="2">
        <f>a!C196</f>
        <v>1596</v>
      </c>
      <c r="D204" s="2">
        <f>a!D196</f>
        <v>128</v>
      </c>
      <c r="E204" s="2">
        <f>a!E196</f>
        <v>6128</v>
      </c>
      <c r="F204" s="2">
        <f>a!F196</f>
        <v>583</v>
      </c>
      <c r="G204" s="2">
        <f>a!G196</f>
        <v>57</v>
      </c>
      <c r="H204" s="2">
        <f>a!I196</f>
        <v>152</v>
      </c>
      <c r="I204" s="2">
        <f>a!J196</f>
        <v>208</v>
      </c>
      <c r="J204" s="2">
        <f>a!K196</f>
        <v>751</v>
      </c>
      <c r="K204" s="40">
        <f>a!L196</f>
        <v>0</v>
      </c>
      <c r="L204" s="41">
        <f>a!M196</f>
        <v>9643</v>
      </c>
    </row>
    <row r="205" spans="1:12" ht="13.5" thickBot="1">
      <c r="A205" s="14" t="str">
        <f>a!A197</f>
        <v>Unknown</v>
      </c>
      <c r="B205" s="2">
        <f>a!B197</f>
        <v>31</v>
      </c>
      <c r="C205" s="2">
        <f>a!C197</f>
        <v>6198</v>
      </c>
      <c r="D205" s="2">
        <f>a!D197</f>
        <v>115</v>
      </c>
      <c r="E205" s="2">
        <f>a!E197</f>
        <v>4742</v>
      </c>
      <c r="F205" s="2">
        <f>a!F197</f>
        <v>142</v>
      </c>
      <c r="G205" s="2">
        <f>a!G197</f>
        <v>7</v>
      </c>
      <c r="H205" s="2">
        <f>a!I197</f>
        <v>47</v>
      </c>
      <c r="I205" s="2">
        <f>a!J197</f>
        <v>148</v>
      </c>
      <c r="J205" s="2">
        <f>a!K197</f>
        <v>1547</v>
      </c>
      <c r="K205" s="40">
        <f>a!L197</f>
        <v>0</v>
      </c>
      <c r="L205" s="41">
        <f>a!M197</f>
        <v>12977</v>
      </c>
    </row>
    <row r="206" spans="1:12" ht="13.5" thickTop="1">
      <c r="A206" s="14" t="str">
        <f>a!A198</f>
        <v>Total</v>
      </c>
      <c r="B206" s="8">
        <f>a!B198</f>
        <v>200</v>
      </c>
      <c r="C206" s="8">
        <f>a!C198</f>
        <v>9644</v>
      </c>
      <c r="D206" s="8">
        <f>a!D198</f>
        <v>526</v>
      </c>
      <c r="E206" s="8">
        <f>a!E198</f>
        <v>20941</v>
      </c>
      <c r="F206" s="8">
        <f>a!F198</f>
        <v>1702</v>
      </c>
      <c r="G206" s="8">
        <f>a!G198</f>
        <v>204</v>
      </c>
      <c r="H206" s="8">
        <f>a!I198</f>
        <v>519</v>
      </c>
      <c r="I206" s="8">
        <f>a!J198</f>
        <v>658</v>
      </c>
      <c r="J206" s="8">
        <f>a!K198</f>
        <v>6989</v>
      </c>
      <c r="K206" s="42">
        <f>a!L198</f>
        <v>0</v>
      </c>
      <c r="L206" s="39">
        <f>a!M198</f>
        <v>41383</v>
      </c>
    </row>
    <row r="207" spans="1:2" ht="12.75">
      <c r="A207" s="14" t="str">
        <f>a!A199</f>
        <v>START</v>
      </c>
      <c r="B207" s="58" t="str">
        <f>a!A200</f>
        <v>10/01/1999</v>
      </c>
    </row>
    <row r="208" spans="1:2" ht="12.75">
      <c r="A208" s="14" t="str">
        <f>a!A201</f>
        <v>STOP</v>
      </c>
      <c r="B208" s="58"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6" manualBreakCount="6">
    <brk id="18" max="65535" man="1"/>
    <brk id="37" max="255" man="1"/>
    <brk id="72" max="255" man="1"/>
    <brk id="104" max="255" man="1"/>
    <brk id="138" max="255" man="1"/>
    <brk id="172" max="255" man="1"/>
  </rowBreaks>
</worksheet>
</file>

<file path=xl/worksheets/sheet3.xml><?xml version="1.0" encoding="utf-8"?>
<worksheet xmlns="http://schemas.openxmlformats.org/spreadsheetml/2006/main" xmlns:r="http://schemas.openxmlformats.org/officeDocument/2006/relationships">
  <dimension ref="A1:M65"/>
  <sheetViews>
    <sheetView showGridLines="0" workbookViewId="0" topLeftCell="A35">
      <selection activeCell="L47" sqref="L47"/>
    </sheetView>
  </sheetViews>
  <sheetFormatPr defaultColWidth="9.140625" defaultRowHeight="12.75"/>
  <cols>
    <col min="1" max="1" width="25.00390625" style="14" customWidth="1"/>
    <col min="2" max="2" width="9.140625" style="11" customWidth="1"/>
    <col min="3" max="3" width="12.7109375" style="11" customWidth="1"/>
    <col min="4" max="4" width="9.140625" style="11" customWidth="1"/>
    <col min="5" max="5" width="10.8515625" style="11" customWidth="1"/>
    <col min="6" max="6" width="10.421875" style="11" customWidth="1"/>
    <col min="7" max="7" width="10.140625" style="11" bestFit="1" customWidth="1"/>
    <col min="8" max="10" width="9.140625" style="11" customWidth="1"/>
    <col min="11" max="11" width="7.28125" style="11" customWidth="1"/>
    <col min="12" max="12" width="11.421875" style="11" customWidth="1"/>
    <col min="13" max="16384" width="9.140625" style="11" customWidth="1"/>
  </cols>
  <sheetData>
    <row r="1" spans="1:12" ht="23.25">
      <c r="A1" s="9" t="s">
        <v>183</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
        <v>184</v>
      </c>
      <c r="B4" s="2">
        <f>a!B11</f>
        <v>65114</v>
      </c>
      <c r="C4" s="2">
        <f>a!C11</f>
        <v>161430</v>
      </c>
      <c r="D4" s="2">
        <f>a!D11</f>
        <v>105881</v>
      </c>
      <c r="E4" s="2">
        <f>a!E11</f>
        <v>243443</v>
      </c>
      <c r="F4" s="2">
        <f>a!F11</f>
        <v>155715</v>
      </c>
      <c r="G4" s="2">
        <f>a!G11</f>
        <v>35727</v>
      </c>
      <c r="H4" s="2">
        <f>a!I11</f>
        <v>159940</v>
      </c>
      <c r="I4" s="2">
        <f>a!J11</f>
        <v>77192</v>
      </c>
      <c r="J4" s="2">
        <f>a!K11</f>
        <v>424390</v>
      </c>
      <c r="K4" s="46"/>
      <c r="L4" s="2">
        <f>a!M11</f>
        <v>1470240</v>
      </c>
    </row>
    <row r="5" spans="1:12" ht="12.75">
      <c r="A5" s="14" t="s">
        <v>185</v>
      </c>
      <c r="B5" s="4"/>
      <c r="C5" s="2">
        <f>e!D17</f>
        <v>1372</v>
      </c>
      <c r="D5" s="4"/>
      <c r="E5" s="2">
        <f>e!C17</f>
        <v>331</v>
      </c>
      <c r="F5" s="4"/>
      <c r="G5" s="2">
        <f>e!E17</f>
        <v>110</v>
      </c>
      <c r="H5" s="2">
        <f>e!F17</f>
        <v>52</v>
      </c>
      <c r="I5" s="4"/>
      <c r="J5" s="4"/>
      <c r="K5" s="46"/>
      <c r="L5" s="2">
        <f>e!G17</f>
        <v>1865</v>
      </c>
    </row>
    <row r="6" spans="1:12" ht="35.25" customHeight="1">
      <c r="A6" s="12" t="str">
        <f>a!A12</f>
        <v>Number of Accesses</v>
      </c>
      <c r="B6" s="10"/>
      <c r="C6" s="10"/>
      <c r="D6" s="10"/>
      <c r="E6" s="10"/>
      <c r="F6" s="10"/>
      <c r="G6" s="10"/>
      <c r="H6" s="10"/>
      <c r="I6" s="10"/>
      <c r="J6" s="10"/>
      <c r="K6" s="10"/>
      <c r="L6" s="10"/>
    </row>
    <row r="7" spans="1:12" ht="12.75">
      <c r="A7" s="14" t="str">
        <f>a!A1</f>
        <v>TITLE</v>
      </c>
      <c r="B7" s="14" t="str">
        <f>a!B1</f>
        <v>ASF</v>
      </c>
      <c r="C7" s="14" t="str">
        <f>a!C1</f>
        <v>EDC</v>
      </c>
      <c r="D7" s="14" t="str">
        <f>a!D1</f>
        <v>GHRC</v>
      </c>
      <c r="E7" s="14" t="str">
        <f>a!E1</f>
        <v>GSFC</v>
      </c>
      <c r="F7" s="14" t="str">
        <f>a!F1</f>
        <v>JPL</v>
      </c>
      <c r="G7" s="14" t="str">
        <f>a!G1</f>
        <v>LARC</v>
      </c>
      <c r="H7" s="14" t="str">
        <f>a!I1</f>
        <v>NSIDC</v>
      </c>
      <c r="I7" s="14" t="str">
        <f>a!J1</f>
        <v>ORNL</v>
      </c>
      <c r="J7" s="14" t="str">
        <f>a!K1</f>
        <v>SEDAC</v>
      </c>
      <c r="K7" s="51"/>
      <c r="L7" s="14" t="str">
        <f>a!M1</f>
        <v>TOTAL</v>
      </c>
    </row>
    <row r="8" spans="1:12" ht="12.75">
      <c r="A8" s="14" t="str">
        <f>a!A21</f>
        <v>Total (accesses)</v>
      </c>
      <c r="B8" s="2">
        <f>a!B21</f>
        <v>128318</v>
      </c>
      <c r="C8" s="2">
        <f>a!C21</f>
        <v>309033</v>
      </c>
      <c r="D8" s="2">
        <f>a!D21</f>
        <v>281927</v>
      </c>
      <c r="E8" s="2">
        <f>a!E21</f>
        <v>569233</v>
      </c>
      <c r="F8" s="2">
        <f>a!F21</f>
        <v>329206</v>
      </c>
      <c r="G8" s="2">
        <f>a!G21</f>
        <v>69317</v>
      </c>
      <c r="H8" s="2">
        <f>a!I21</f>
        <v>299815</v>
      </c>
      <c r="I8" s="2">
        <f>a!J21</f>
        <v>148174</v>
      </c>
      <c r="J8" s="2">
        <f>a!K21</f>
        <v>905209</v>
      </c>
      <c r="K8" s="46"/>
      <c r="L8" s="2">
        <f>a!M21</f>
        <v>3304953</v>
      </c>
    </row>
    <row r="9" spans="1:12" ht="27" customHeight="1">
      <c r="A9" s="15" t="str">
        <f>a!A22</f>
        <v>REQUESTS AND RETRIEVALS</v>
      </c>
      <c r="B9" s="10"/>
      <c r="C9" s="10"/>
      <c r="D9" s="10"/>
      <c r="E9" s="10"/>
      <c r="F9" s="10"/>
      <c r="G9" s="10"/>
      <c r="H9" s="10"/>
      <c r="I9" s="10"/>
      <c r="J9" s="10"/>
      <c r="K9" s="10"/>
      <c r="L9" s="10"/>
    </row>
    <row r="10" spans="1:12" ht="21.75" customHeight="1">
      <c r="A10" s="16" t="str">
        <f>a!A23</f>
        <v>Product Request Tracking and Delivery</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14"/>
      <c r="L11" s="14" t="str">
        <f>a!M1</f>
        <v>TOTAL</v>
      </c>
    </row>
    <row r="12" spans="1:12" ht="12.75">
      <c r="A12" s="14" t="s">
        <v>198</v>
      </c>
      <c r="B12" s="4"/>
      <c r="C12" s="2">
        <f>e!B41</f>
        <v>12671</v>
      </c>
      <c r="D12" s="4"/>
      <c r="E12" s="2">
        <f>e!A41</f>
        <v>2604</v>
      </c>
      <c r="F12" s="4"/>
      <c r="G12" s="2">
        <f>e!C41</f>
        <v>2463</v>
      </c>
      <c r="H12" s="2">
        <f>e!D41</f>
        <v>85</v>
      </c>
      <c r="I12" s="4"/>
      <c r="J12" s="4"/>
      <c r="K12" s="5"/>
      <c r="L12" s="6">
        <f>e!E41</f>
        <v>17823</v>
      </c>
    </row>
    <row r="13" spans="1:12" ht="12.75">
      <c r="A13" s="14" t="s">
        <v>409</v>
      </c>
      <c r="B13" s="4"/>
      <c r="C13" s="2">
        <f>e!B11</f>
        <v>45752</v>
      </c>
      <c r="D13" s="4"/>
      <c r="E13" s="2">
        <f>e!A11</f>
        <v>18357</v>
      </c>
      <c r="F13" s="4"/>
      <c r="G13" s="2">
        <f>e!C11</f>
        <v>15012</v>
      </c>
      <c r="H13" s="2">
        <f>e!D11</f>
        <v>10521</v>
      </c>
      <c r="I13" s="4"/>
      <c r="J13" s="4"/>
      <c r="K13" s="5"/>
      <c r="L13" s="6">
        <f>e!E11</f>
        <v>89642</v>
      </c>
    </row>
    <row r="14" spans="1:12" ht="12.75">
      <c r="A14" s="14" t="s">
        <v>410</v>
      </c>
      <c r="B14" s="4"/>
      <c r="C14" s="2">
        <f>e!B52-e!B11</f>
        <v>822</v>
      </c>
      <c r="D14" s="4"/>
      <c r="E14" s="2">
        <f>e!A52-e!A11</f>
        <v>669518</v>
      </c>
      <c r="F14" s="4"/>
      <c r="G14" s="2">
        <f>e!C52-e!C11</f>
        <v>315716</v>
      </c>
      <c r="H14" s="2">
        <f>e!D52-e!D11</f>
        <v>377</v>
      </c>
      <c r="I14" s="4"/>
      <c r="J14" s="4"/>
      <c r="K14" s="5"/>
      <c r="L14" s="6">
        <f>e!E52-e!E11</f>
        <v>986433</v>
      </c>
    </row>
    <row r="15" spans="1:12" ht="12.75">
      <c r="A15" s="14" t="s">
        <v>411</v>
      </c>
      <c r="B15" s="4"/>
      <c r="C15" s="2">
        <f>e!B52</f>
        <v>46574</v>
      </c>
      <c r="D15" s="4"/>
      <c r="E15" s="2">
        <f>e!A52</f>
        <v>687875</v>
      </c>
      <c r="F15" s="4"/>
      <c r="G15" s="2">
        <f>e!C52</f>
        <v>330728</v>
      </c>
      <c r="H15" s="2">
        <f>e!D52</f>
        <v>10898</v>
      </c>
      <c r="I15" s="4"/>
      <c r="J15" s="4"/>
      <c r="K15" s="7"/>
      <c r="L15" s="2">
        <f>e!E52</f>
        <v>1076075</v>
      </c>
    </row>
    <row r="16" spans="1:13" ht="12.75">
      <c r="A16" s="50"/>
      <c r="B16" s="62"/>
      <c r="C16" s="62"/>
      <c r="D16" s="62"/>
      <c r="E16" s="62"/>
      <c r="F16" s="62"/>
      <c r="G16" s="62"/>
      <c r="H16" s="62"/>
      <c r="I16" s="62"/>
      <c r="J16" s="62"/>
      <c r="K16" s="5"/>
      <c r="L16" s="62"/>
      <c r="M16" s="5"/>
    </row>
    <row r="17" spans="1:12" ht="12.75">
      <c r="A17" s="14" t="s">
        <v>194</v>
      </c>
      <c r="B17" s="61">
        <f>a!B26</f>
        <v>0</v>
      </c>
      <c r="C17" s="61">
        <f>a!C26</f>
        <v>0</v>
      </c>
      <c r="D17" s="61">
        <f>a!D26</f>
        <v>117</v>
      </c>
      <c r="E17" s="61">
        <f>a!E26</f>
        <v>759892</v>
      </c>
      <c r="F17" s="61">
        <f>a!F26</f>
        <v>7926</v>
      </c>
      <c r="G17" s="61">
        <f>a!G26</f>
        <v>0</v>
      </c>
      <c r="H17" s="61">
        <f>a!I26</f>
        <v>0</v>
      </c>
      <c r="I17" s="61">
        <f>a!J26</f>
        <v>0</v>
      </c>
      <c r="J17" s="61">
        <f>a!K26</f>
        <v>0</v>
      </c>
      <c r="K17" s="7"/>
      <c r="L17" s="61">
        <f>a!M26</f>
        <v>767935</v>
      </c>
    </row>
    <row r="18" spans="1:12" ht="12.75">
      <c r="A18" s="14" t="s">
        <v>195</v>
      </c>
      <c r="B18" s="2">
        <f>a!B27</f>
        <v>32092</v>
      </c>
      <c r="C18" s="2">
        <f>a!C27</f>
        <v>10339</v>
      </c>
      <c r="D18" s="2">
        <f>a!D27</f>
        <v>818930</v>
      </c>
      <c r="E18" s="2">
        <f>a!E27</f>
        <v>3873362</v>
      </c>
      <c r="F18" s="2">
        <f>a!F27</f>
        <v>23275</v>
      </c>
      <c r="G18" s="2">
        <f>a!G27</f>
        <v>176082</v>
      </c>
      <c r="H18" s="2">
        <f>a!I27</f>
        <v>1704</v>
      </c>
      <c r="I18" s="2">
        <f>a!J27</f>
        <v>926</v>
      </c>
      <c r="J18" s="2">
        <f>a!K27</f>
        <v>0</v>
      </c>
      <c r="K18" s="7"/>
      <c r="L18" s="2">
        <f>a!M27</f>
        <v>4936710</v>
      </c>
    </row>
    <row r="19" spans="1:12" ht="12.75">
      <c r="A19" s="14" t="s">
        <v>196</v>
      </c>
      <c r="B19" s="2">
        <f>a!B28</f>
        <v>32092</v>
      </c>
      <c r="C19" s="2">
        <f>a!C28</f>
        <v>10339</v>
      </c>
      <c r="D19" s="2">
        <f>a!D28</f>
        <v>819047</v>
      </c>
      <c r="E19" s="2">
        <f>a!E28</f>
        <v>4633254</v>
      </c>
      <c r="F19" s="2">
        <f>a!F28</f>
        <v>31201</v>
      </c>
      <c r="G19" s="2">
        <f>a!G28</f>
        <v>176082</v>
      </c>
      <c r="H19" s="2">
        <f>a!I28</f>
        <v>1704</v>
      </c>
      <c r="I19" s="2">
        <f>a!J28</f>
        <v>926</v>
      </c>
      <c r="J19" s="2">
        <f>a!K28</f>
        <v>0</v>
      </c>
      <c r="K19" s="7"/>
      <c r="L19" s="2">
        <f>a!M28</f>
        <v>5704645</v>
      </c>
    </row>
    <row r="20" spans="1:12" ht="12.75">
      <c r="A20" s="14" t="s">
        <v>197</v>
      </c>
      <c r="B20" s="2">
        <f>a!B29</f>
        <v>24196</v>
      </c>
      <c r="C20" s="2">
        <f>a!C29</f>
        <v>9020</v>
      </c>
      <c r="D20" s="2">
        <f>a!D29</f>
        <v>626898</v>
      </c>
      <c r="E20" s="2">
        <f>a!E29</f>
        <v>2458324</v>
      </c>
      <c r="F20" s="2">
        <f>a!F29</f>
        <v>32027</v>
      </c>
      <c r="G20" s="2">
        <f>a!G29</f>
        <v>176081</v>
      </c>
      <c r="H20" s="2">
        <f>a!I29</f>
        <v>1701</v>
      </c>
      <c r="I20" s="2">
        <f>a!J29</f>
        <v>924</v>
      </c>
      <c r="J20" s="2">
        <f>a!K29</f>
        <v>0</v>
      </c>
      <c r="K20" s="7"/>
      <c r="L20" s="2">
        <f>a!M29</f>
        <v>3329171</v>
      </c>
    </row>
    <row r="21" spans="1:13" ht="12.75">
      <c r="A21" s="51"/>
      <c r="B21" s="63"/>
      <c r="C21" s="63"/>
      <c r="D21" s="63"/>
      <c r="E21" s="63"/>
      <c r="F21" s="63"/>
      <c r="G21" s="63"/>
      <c r="H21" s="63"/>
      <c r="I21" s="63"/>
      <c r="J21" s="63"/>
      <c r="K21" s="59"/>
      <c r="L21" s="63"/>
      <c r="M21" s="59"/>
    </row>
    <row r="22" spans="1:12" ht="27.75" customHeight="1">
      <c r="A22" s="12" t="s">
        <v>189</v>
      </c>
      <c r="B22" s="10"/>
      <c r="C22" s="10"/>
      <c r="D22" s="10"/>
      <c r="E22" s="10"/>
      <c r="F22" s="10"/>
      <c r="G22" s="10"/>
      <c r="H22" s="10"/>
      <c r="I22" s="10"/>
      <c r="J22" s="17"/>
      <c r="K22" s="17"/>
      <c r="L22" s="10"/>
    </row>
    <row r="23" spans="1:12" ht="12.75" customHeight="1">
      <c r="A23" s="14" t="str">
        <f>a!A1</f>
        <v>TITLE</v>
      </c>
      <c r="B23" s="14" t="str">
        <f>a!B1</f>
        <v>ASF</v>
      </c>
      <c r="C23" s="14" t="str">
        <f>a!C1</f>
        <v>EDC</v>
      </c>
      <c r="D23" s="14" t="str">
        <f>a!D1</f>
        <v>GHRC</v>
      </c>
      <c r="E23" s="14" t="str">
        <f>a!E1</f>
        <v>GSFC</v>
      </c>
      <c r="F23" s="14" t="str">
        <f>a!F1</f>
        <v>JPL</v>
      </c>
      <c r="G23" s="14" t="str">
        <f>a!G1</f>
        <v>LARC</v>
      </c>
      <c r="H23" s="14" t="str">
        <f>a!I1</f>
        <v>NSIDC</v>
      </c>
      <c r="I23" s="14" t="str">
        <f>a!J1</f>
        <v>ORNL</v>
      </c>
      <c r="J23" s="14" t="str">
        <f>a!K1</f>
        <v>SEDAC</v>
      </c>
      <c r="K23" s="14"/>
      <c r="L23" s="14" t="str">
        <f>a!M1</f>
        <v>TOTAL</v>
      </c>
    </row>
    <row r="24" spans="1:12" ht="12.75">
      <c r="A24" s="14" t="str">
        <f>a!A32</f>
        <v>Rejected by User</v>
      </c>
      <c r="B24" s="2">
        <f>a!B32</f>
        <v>0</v>
      </c>
      <c r="C24" s="2">
        <f>a!C32</f>
        <v>265</v>
      </c>
      <c r="D24" s="2">
        <f>a!D32</f>
        <v>0</v>
      </c>
      <c r="E24" s="2">
        <f>a!E32</f>
        <v>0</v>
      </c>
      <c r="F24" s="2">
        <f>a!F32</f>
        <v>1921</v>
      </c>
      <c r="G24" s="2">
        <f>a!G32</f>
        <v>0</v>
      </c>
      <c r="H24" s="2">
        <f>a!I32</f>
        <v>0</v>
      </c>
      <c r="I24" s="2">
        <f>a!J32</f>
        <v>0</v>
      </c>
      <c r="J24" s="2">
        <f>a!K32</f>
        <v>0</v>
      </c>
      <c r="K24" s="7"/>
      <c r="L24" s="2">
        <f>a!M32</f>
        <v>2186</v>
      </c>
    </row>
    <row r="25" spans="1:12" ht="12.75">
      <c r="A25" s="14" t="str">
        <f>a!A33</f>
        <v>Average (days)</v>
      </c>
      <c r="B25" s="2">
        <f>a!B33</f>
        <v>6</v>
      </c>
      <c r="C25" s="2">
        <f>a!C33</f>
        <v>17</v>
      </c>
      <c r="D25" s="2">
        <f>a!D33</f>
        <v>16</v>
      </c>
      <c r="E25" s="2">
        <f>a!E33</f>
        <v>9</v>
      </c>
      <c r="F25" s="2">
        <f>a!F33</f>
        <v>5</v>
      </c>
      <c r="G25" s="2">
        <f>a!G33</f>
        <v>2</v>
      </c>
      <c r="H25" s="2">
        <f>a!I33</f>
        <v>5</v>
      </c>
      <c r="I25" s="2">
        <f>a!J33</f>
        <v>0</v>
      </c>
      <c r="J25" s="2">
        <f>a!K33</f>
        <v>0</v>
      </c>
      <c r="K25" s="7"/>
      <c r="L25" s="2">
        <f>a!M33</f>
        <v>10</v>
      </c>
    </row>
    <row r="26" spans="1:12" ht="12.75">
      <c r="A26" s="14" t="str">
        <f>a!A34</f>
        <v>Maximum (days)</v>
      </c>
      <c r="B26" s="2">
        <f>a!B34</f>
        <v>905</v>
      </c>
      <c r="C26" s="2">
        <f>a!C34</f>
        <v>70</v>
      </c>
      <c r="D26" s="2">
        <f>a!D34</f>
        <v>957</v>
      </c>
      <c r="E26" s="2">
        <f>a!E34</f>
        <v>944</v>
      </c>
      <c r="F26" s="2">
        <f>a!F34</f>
        <v>73</v>
      </c>
      <c r="G26" s="2">
        <f>a!G34</f>
        <v>87</v>
      </c>
      <c r="H26" s="2">
        <f>a!I34</f>
        <v>172</v>
      </c>
      <c r="I26" s="2">
        <f>a!J34</f>
        <v>0</v>
      </c>
      <c r="J26" s="2">
        <f>a!K34</f>
        <v>0</v>
      </c>
      <c r="K26" s="7"/>
      <c r="L26" s="2">
        <f>a!M34</f>
        <v>957</v>
      </c>
    </row>
    <row r="27" spans="1:12" ht="24.75" customHeight="1">
      <c r="A27" s="12" t="s">
        <v>188</v>
      </c>
      <c r="B27" s="10"/>
      <c r="C27" s="10"/>
      <c r="D27" s="10"/>
      <c r="E27" s="10"/>
      <c r="F27" s="10"/>
      <c r="G27" s="10"/>
      <c r="H27" s="10"/>
      <c r="I27" s="10"/>
      <c r="J27" s="10"/>
      <c r="K27" s="17"/>
      <c r="L27" s="10"/>
    </row>
    <row r="28" spans="1:12" ht="24.75" customHeight="1">
      <c r="A28" s="14" t="str">
        <f>a!A1</f>
        <v>TITLE</v>
      </c>
      <c r="B28" s="14" t="str">
        <f>a!B1</f>
        <v>ASF</v>
      </c>
      <c r="C28" s="14" t="str">
        <f>a!C1</f>
        <v>EDC</v>
      </c>
      <c r="D28" s="14" t="str">
        <f>a!D1</f>
        <v>GHRC</v>
      </c>
      <c r="E28" s="14" t="str">
        <f>a!E1</f>
        <v>GSFC</v>
      </c>
      <c r="F28" s="14" t="str">
        <f>a!F1</f>
        <v>JPL</v>
      </c>
      <c r="G28" s="14" t="str">
        <f>a!G1</f>
        <v>LARC</v>
      </c>
      <c r="H28" s="14" t="str">
        <f>a!I1</f>
        <v>NSIDC</v>
      </c>
      <c r="I28" s="14" t="str">
        <f>a!J1</f>
        <v>ORNL</v>
      </c>
      <c r="J28" s="14" t="str">
        <f>a!K1</f>
        <v>SEDAC</v>
      </c>
      <c r="K28" s="14"/>
      <c r="L28" s="14" t="str">
        <f>a!M1</f>
        <v>TOTAL</v>
      </c>
    </row>
    <row r="29" spans="1:12" ht="12.75">
      <c r="A29" s="14" t="str">
        <f>a!A38</f>
        <v>FTP Product Retrievals</v>
      </c>
      <c r="B29" s="2">
        <f>a!B38</f>
        <v>4543</v>
      </c>
      <c r="C29" s="2">
        <f>a!C38</f>
        <v>124865</v>
      </c>
      <c r="D29" s="2">
        <f>a!D38</f>
        <v>898268</v>
      </c>
      <c r="E29" s="2">
        <f>a!E38</f>
        <v>1634793</v>
      </c>
      <c r="F29" s="2">
        <f>a!F38</f>
        <v>1058486</v>
      </c>
      <c r="G29" s="2">
        <f>a!G38</f>
        <v>5</v>
      </c>
      <c r="H29" s="2">
        <f>a!I38</f>
        <v>104649</v>
      </c>
      <c r="I29" s="2">
        <f>a!J38</f>
        <v>7552</v>
      </c>
      <c r="J29" s="2">
        <f>a!K38</f>
        <v>129690</v>
      </c>
      <c r="K29" s="7"/>
      <c r="L29" s="2">
        <f>a!M38</f>
        <v>3962851</v>
      </c>
    </row>
    <row r="30" spans="1:12" ht="12.75">
      <c r="A30" s="14" t="str">
        <f>a!A39</f>
        <v>WWW Product Retrievals</v>
      </c>
      <c r="B30" s="2">
        <f>a!B39</f>
        <v>0</v>
      </c>
      <c r="C30" s="2">
        <f>a!C39</f>
        <v>188305</v>
      </c>
      <c r="D30" s="2">
        <f>a!D39</f>
        <v>0</v>
      </c>
      <c r="E30" s="2">
        <f>a!E39</f>
        <v>500468</v>
      </c>
      <c r="F30" s="2">
        <f>a!F39</f>
        <v>0</v>
      </c>
      <c r="G30" s="2">
        <f>a!G39</f>
        <v>438</v>
      </c>
      <c r="H30" s="2">
        <f>a!I39</f>
        <v>0</v>
      </c>
      <c r="I30" s="2">
        <f>a!J39</f>
        <v>4515</v>
      </c>
      <c r="J30" s="2">
        <f>a!K39</f>
        <v>69029</v>
      </c>
      <c r="K30" s="7"/>
      <c r="L30" s="2">
        <f>a!M39</f>
        <v>762755</v>
      </c>
    </row>
    <row r="31" ht="13.5" thickBot="1">
      <c r="K31" s="5"/>
    </row>
    <row r="32" spans="1:12" s="24" customFormat="1" ht="32.25" customHeight="1" thickBot="1" thickTop="1">
      <c r="A32" s="18" t="str">
        <f>a!A40</f>
        <v>TOTAL PRODUCTS DELIVERED</v>
      </c>
      <c r="B32" s="19">
        <f>a!B40</f>
        <v>28739</v>
      </c>
      <c r="C32" s="20">
        <f>a!C40+e!B52</f>
        <v>368764</v>
      </c>
      <c r="D32" s="20">
        <f>a!D40</f>
        <v>1525166</v>
      </c>
      <c r="E32" s="20">
        <f>a!E40+e!A52</f>
        <v>5281460</v>
      </c>
      <c r="F32" s="20">
        <f>a!F40</f>
        <v>1090513</v>
      </c>
      <c r="G32" s="20">
        <f>a!G40+e!C52</f>
        <v>507252</v>
      </c>
      <c r="H32" s="20">
        <f>a!I40+e!D52</f>
        <v>117248</v>
      </c>
      <c r="I32" s="20">
        <f>a!J40</f>
        <v>12991</v>
      </c>
      <c r="J32" s="21">
        <f>a!K40</f>
        <v>198719</v>
      </c>
      <c r="K32" s="22"/>
      <c r="L32" s="23">
        <f>a!M40+e!E52</f>
        <v>9130852</v>
      </c>
    </row>
    <row r="33" spans="1:12" s="24" customFormat="1" ht="24" customHeight="1" thickTop="1">
      <c r="A33" s="44" t="str">
        <f>a!A41</f>
        <v>System IMS Sessions Requesting Products</v>
      </c>
      <c r="B33" s="17"/>
      <c r="C33" s="17"/>
      <c r="D33" s="17"/>
      <c r="E33" s="17"/>
      <c r="F33" s="17"/>
      <c r="G33" s="17"/>
      <c r="H33" s="17"/>
      <c r="I33" s="17"/>
      <c r="J33" s="17"/>
      <c r="K33" s="17"/>
      <c r="L33" s="17"/>
    </row>
    <row r="34" spans="1:12" s="24" customFormat="1" ht="12.75" customHeight="1">
      <c r="A34" s="18" t="str">
        <f>a!A42</f>
        <v>EDG</v>
      </c>
      <c r="B34" s="45"/>
      <c r="C34" s="45"/>
      <c r="D34" s="45"/>
      <c r="E34" s="45"/>
      <c r="F34" s="45"/>
      <c r="G34" s="45"/>
      <c r="H34" s="45"/>
      <c r="I34" s="45"/>
      <c r="J34" s="45"/>
      <c r="K34" s="22"/>
      <c r="L34" s="43">
        <f>a!M42</f>
        <v>5819</v>
      </c>
    </row>
    <row r="35" spans="1:12" ht="30.75" customHeight="1">
      <c r="A35" s="15" t="str">
        <f>a!A44</f>
        <v>Volume Delivered by DAACs (MB)</v>
      </c>
      <c r="B35" s="10"/>
      <c r="C35" s="10"/>
      <c r="D35" s="10"/>
      <c r="E35" s="10"/>
      <c r="F35" s="10"/>
      <c r="G35" s="10"/>
      <c r="H35" s="10"/>
      <c r="I35" s="10"/>
      <c r="J35" s="10"/>
      <c r="K35" s="17"/>
      <c r="L35" s="10"/>
    </row>
    <row r="36" spans="1:12" ht="13.5" thickBot="1">
      <c r="A36" s="14" t="str">
        <f>a!A1</f>
        <v>TITLE</v>
      </c>
      <c r="B36" s="14" t="str">
        <f>a!B1</f>
        <v>ASF</v>
      </c>
      <c r="C36" s="14" t="str">
        <f>a!C1</f>
        <v>EDC</v>
      </c>
      <c r="D36" s="14" t="str">
        <f>a!D1</f>
        <v>GHRC</v>
      </c>
      <c r="E36" s="14" t="str">
        <f>a!E1</f>
        <v>GSFC</v>
      </c>
      <c r="F36" s="14" t="str">
        <f>a!F1</f>
        <v>JPL</v>
      </c>
      <c r="G36" s="14" t="str">
        <f>a!G1</f>
        <v>LARC</v>
      </c>
      <c r="H36" s="14" t="str">
        <f>a!I1</f>
        <v>NSIDC</v>
      </c>
      <c r="I36" s="14" t="str">
        <f>a!J1</f>
        <v>ORNL</v>
      </c>
      <c r="J36" s="14" t="str">
        <f>a!K1</f>
        <v>SEDAC</v>
      </c>
      <c r="K36" s="50"/>
      <c r="L36" s="14" t="str">
        <f>a!M1</f>
        <v>TOTAL</v>
      </c>
    </row>
    <row r="37" spans="1:12" ht="13.5" thickTop="1">
      <c r="A37" s="14" t="s">
        <v>412</v>
      </c>
      <c r="B37" s="66"/>
      <c r="C37" s="8">
        <f>e!B6</f>
        <v>7519105</v>
      </c>
      <c r="D37" s="66"/>
      <c r="E37" s="8">
        <f>e!A6</f>
        <v>3085156</v>
      </c>
      <c r="F37" s="66"/>
      <c r="G37" s="8">
        <f>e!C6</f>
        <v>2408212</v>
      </c>
      <c r="H37" s="8">
        <f>e!D6</f>
        <v>109127</v>
      </c>
      <c r="I37" s="66"/>
      <c r="J37" s="66"/>
      <c r="K37" s="7"/>
      <c r="L37" s="8">
        <f>e!E6</f>
        <v>13121599</v>
      </c>
    </row>
    <row r="38" spans="1:12" ht="13.5" thickBot="1">
      <c r="A38" s="14" t="s">
        <v>413</v>
      </c>
      <c r="B38" s="4"/>
      <c r="C38" s="2">
        <f>e!B47-e!B6</f>
        <v>94959</v>
      </c>
      <c r="D38" s="4"/>
      <c r="E38" s="2">
        <f>e!A47-e!A6</f>
        <v>78576105</v>
      </c>
      <c r="F38" s="4"/>
      <c r="G38" s="2">
        <f>e!C47-e!C6</f>
        <v>11971356</v>
      </c>
      <c r="H38" s="2">
        <f>e!D47-e!D6</f>
        <v>900</v>
      </c>
      <c r="I38" s="4"/>
      <c r="J38" s="4"/>
      <c r="K38" s="7"/>
      <c r="L38" s="2">
        <f>e!E47-e!E6</f>
        <v>90643322</v>
      </c>
    </row>
    <row r="39" spans="1:12" ht="13.5" thickTop="1">
      <c r="A39" s="14" t="s">
        <v>414</v>
      </c>
      <c r="B39" s="66"/>
      <c r="C39" s="8">
        <f>e!B47</f>
        <v>7614064</v>
      </c>
      <c r="D39" s="66"/>
      <c r="E39" s="8">
        <f>e!A47</f>
        <v>81661261</v>
      </c>
      <c r="F39" s="66"/>
      <c r="G39" s="8">
        <f>e!C47</f>
        <v>14379568</v>
      </c>
      <c r="H39" s="8">
        <f>e!D47</f>
        <v>110027</v>
      </c>
      <c r="I39" s="66"/>
      <c r="J39" s="66"/>
      <c r="K39" s="7"/>
      <c r="L39" s="8">
        <f>e!E47</f>
        <v>103764921</v>
      </c>
    </row>
    <row r="40" spans="1:12" ht="13.5" thickBot="1">
      <c r="A40" s="14" t="s">
        <v>199</v>
      </c>
      <c r="B40" s="2">
        <f>a!B57</f>
        <v>1277552</v>
      </c>
      <c r="C40" s="2">
        <f>a!C57</f>
        <v>4203326</v>
      </c>
      <c r="D40" s="2">
        <f>a!D57</f>
        <v>5466967</v>
      </c>
      <c r="E40" s="2">
        <f>a!E57</f>
        <v>45148913</v>
      </c>
      <c r="F40" s="2">
        <f>a!F57</f>
        <v>38714171</v>
      </c>
      <c r="G40" s="2">
        <f>a!G57</f>
        <v>1350391</v>
      </c>
      <c r="H40" s="2">
        <f>a!I57</f>
        <v>138211</v>
      </c>
      <c r="I40" s="2">
        <f>a!J57</f>
        <v>491321</v>
      </c>
      <c r="J40" s="2">
        <f>a!K57</f>
        <v>84020</v>
      </c>
      <c r="K40" s="7"/>
      <c r="L40" s="2">
        <f>a!M57</f>
        <v>96874872</v>
      </c>
    </row>
    <row r="41" spans="1:12" ht="14.25" thickBot="1" thickTop="1">
      <c r="A41" s="14" t="s">
        <v>200</v>
      </c>
      <c r="B41" s="8">
        <f aca="true" t="shared" si="0" ref="B41:J41">B38+B40</f>
        <v>1277552</v>
      </c>
      <c r="C41" s="8">
        <f t="shared" si="0"/>
        <v>4298285</v>
      </c>
      <c r="D41" s="8">
        <f t="shared" si="0"/>
        <v>5466967</v>
      </c>
      <c r="E41" s="8">
        <f t="shared" si="0"/>
        <v>123725018</v>
      </c>
      <c r="F41" s="8">
        <f t="shared" si="0"/>
        <v>38714171</v>
      </c>
      <c r="G41" s="8">
        <f t="shared" si="0"/>
        <v>13321747</v>
      </c>
      <c r="H41" s="8">
        <f t="shared" si="0"/>
        <v>139111</v>
      </c>
      <c r="I41" s="8">
        <f t="shared" si="0"/>
        <v>491321</v>
      </c>
      <c r="J41" s="8">
        <f t="shared" si="0"/>
        <v>84020</v>
      </c>
      <c r="K41" s="64"/>
      <c r="L41" s="65">
        <f>SUM(L37:L40)</f>
        <v>304404714</v>
      </c>
    </row>
    <row r="42" spans="1:12" ht="26.25" customHeight="1" thickTop="1">
      <c r="A42" s="15" t="str">
        <f>a!A72</f>
        <v>Non-Digital Product Units Delivered by DAACs</v>
      </c>
      <c r="B42" s="32"/>
      <c r="C42" s="32"/>
      <c r="D42" s="32"/>
      <c r="E42" s="32"/>
      <c r="F42" s="32"/>
      <c r="G42" s="32"/>
      <c r="H42" s="32"/>
      <c r="I42" s="32"/>
      <c r="J42" s="32"/>
      <c r="K42" s="32"/>
      <c r="L42" s="32"/>
    </row>
    <row r="43" spans="1:12" ht="12.75">
      <c r="A43" s="14" t="str">
        <f>a!A1</f>
        <v>TITLE</v>
      </c>
      <c r="B43" s="14" t="str">
        <f>a!B1</f>
        <v>ASF</v>
      </c>
      <c r="C43" s="14" t="str">
        <f>a!C1</f>
        <v>EDC</v>
      </c>
      <c r="D43" s="14" t="str">
        <f>a!D1</f>
        <v>GHRC</v>
      </c>
      <c r="E43" s="14" t="str">
        <f>a!E1</f>
        <v>GSFC</v>
      </c>
      <c r="F43" s="14" t="str">
        <f>a!F1</f>
        <v>JPL</v>
      </c>
      <c r="G43" s="14" t="str">
        <f>a!G1</f>
        <v>LARC</v>
      </c>
      <c r="H43" s="14" t="str">
        <f>a!I1</f>
        <v>NSIDC</v>
      </c>
      <c r="I43" s="14" t="str">
        <f>a!J1</f>
        <v>ORNL</v>
      </c>
      <c r="J43" s="14" t="str">
        <f>a!K1</f>
        <v>SEDAC</v>
      </c>
      <c r="K43" s="14"/>
      <c r="L43" s="14" t="str">
        <f>a!M1</f>
        <v>TOTAL</v>
      </c>
    </row>
    <row r="44" spans="1:12" ht="12.75">
      <c r="A44" s="14" t="str">
        <f>a!A73</f>
        <v>Paper</v>
      </c>
      <c r="B44" s="28">
        <f>a!B73</f>
        <v>0</v>
      </c>
      <c r="C44" s="28">
        <f>a!C73</f>
        <v>0</v>
      </c>
      <c r="D44" s="28">
        <f>a!D73</f>
        <v>0</v>
      </c>
      <c r="E44" s="28">
        <f>a!E73</f>
        <v>1845</v>
      </c>
      <c r="F44" s="28">
        <f>a!F73</f>
        <v>0</v>
      </c>
      <c r="G44" s="28">
        <f>a!G73</f>
        <v>0</v>
      </c>
      <c r="H44" s="28">
        <f>a!I73</f>
        <v>301</v>
      </c>
      <c r="I44" s="28">
        <f>a!J73</f>
        <v>1</v>
      </c>
      <c r="J44" s="28">
        <f>a!K73</f>
        <v>0</v>
      </c>
      <c r="K44" s="14"/>
      <c r="L44" s="29">
        <f>a!M73</f>
        <v>2147</v>
      </c>
    </row>
    <row r="45" spans="1:12" ht="12.75">
      <c r="A45" s="14" t="str">
        <f>a!A74</f>
        <v>Film</v>
      </c>
      <c r="B45" s="28">
        <f>a!B74</f>
        <v>0</v>
      </c>
      <c r="C45" s="28">
        <f>a!C74</f>
        <v>0</v>
      </c>
      <c r="D45" s="28">
        <f>a!D74</f>
        <v>0</v>
      </c>
      <c r="E45" s="28">
        <f>a!E74</f>
        <v>0</v>
      </c>
      <c r="F45" s="28">
        <f>a!F74</f>
        <v>0</v>
      </c>
      <c r="G45" s="28">
        <f>a!G74</f>
        <v>0</v>
      </c>
      <c r="H45" s="28">
        <f>a!I74</f>
        <v>0</v>
      </c>
      <c r="I45" s="28">
        <f>a!J74</f>
        <v>0</v>
      </c>
      <c r="J45" s="28">
        <f>a!K74</f>
        <v>0</v>
      </c>
      <c r="K45" s="14"/>
      <c r="L45" s="29">
        <f>a!M74</f>
        <v>0</v>
      </c>
    </row>
    <row r="46" spans="1:12" ht="12.75">
      <c r="A46" s="14" t="str">
        <f>a!A75</f>
        <v>Video</v>
      </c>
      <c r="B46" s="28">
        <f>a!B75</f>
        <v>0</v>
      </c>
      <c r="C46" s="28">
        <f>a!C75</f>
        <v>0</v>
      </c>
      <c r="D46" s="28">
        <f>a!D75</f>
        <v>0</v>
      </c>
      <c r="E46" s="28">
        <f>a!E75</f>
        <v>0</v>
      </c>
      <c r="F46" s="28">
        <f>a!F75</f>
        <v>0</v>
      </c>
      <c r="G46" s="28">
        <f>a!G75</f>
        <v>0</v>
      </c>
      <c r="H46" s="28">
        <f>a!I75</f>
        <v>0</v>
      </c>
      <c r="I46" s="28">
        <f>a!J75</f>
        <v>0</v>
      </c>
      <c r="J46" s="28">
        <f>a!K75</f>
        <v>0</v>
      </c>
      <c r="K46" s="14"/>
      <c r="L46" s="29">
        <f>a!M75</f>
        <v>0</v>
      </c>
    </row>
    <row r="47" ht="15.75" customHeight="1">
      <c r="A47" s="11"/>
    </row>
    <row r="48" ht="12.75">
      <c r="A48" s="11"/>
    </row>
    <row r="49" spans="1:12" ht="15.75">
      <c r="A49" s="33" t="str">
        <f>a!A106</f>
        <v>NEW USERS REQUESTING AND RETRIEVING PRODUCTS</v>
      </c>
      <c r="B49" s="32"/>
      <c r="C49" s="32"/>
      <c r="D49" s="32"/>
      <c r="E49" s="32"/>
      <c r="F49" s="32"/>
      <c r="G49" s="32"/>
      <c r="H49" s="32"/>
      <c r="I49" s="32"/>
      <c r="J49" s="32"/>
      <c r="K49" s="32"/>
      <c r="L49" s="32"/>
    </row>
    <row r="50" spans="1:12" ht="13.5" thickBot="1">
      <c r="A50" s="14" t="str">
        <f>a!A$1</f>
        <v>TITLE</v>
      </c>
      <c r="B50" s="14" t="str">
        <f>a!B$1</f>
        <v>ASF</v>
      </c>
      <c r="C50" s="14" t="str">
        <f>a!C$1</f>
        <v>EDC</v>
      </c>
      <c r="D50" s="14" t="str">
        <f>a!D$1</f>
        <v>GHRC</v>
      </c>
      <c r="E50" s="14" t="str">
        <f>a!E$1</f>
        <v>GSFC</v>
      </c>
      <c r="F50" s="14" t="str">
        <f>a!F$1</f>
        <v>JPL</v>
      </c>
      <c r="G50" s="14" t="str">
        <f>a!G$1</f>
        <v>LARC</v>
      </c>
      <c r="H50" s="14" t="str">
        <f>a!I$1</f>
        <v>NSIDC</v>
      </c>
      <c r="I50" s="14" t="str">
        <f>a!J$1</f>
        <v>ORNL</v>
      </c>
      <c r="J50" s="14" t="str">
        <f>a!K$1</f>
        <v>SEDAC</v>
      </c>
      <c r="K50" s="14" t="str">
        <f>a!L$1</f>
        <v>GCMD</v>
      </c>
      <c r="L50" s="14" t="str">
        <f>a!M$1</f>
        <v>TOTAL</v>
      </c>
    </row>
    <row r="51" spans="1:12" ht="14.25" thickBot="1" thickTop="1">
      <c r="A51" s="14" t="s">
        <v>184</v>
      </c>
      <c r="B51" s="8">
        <f>a!B136</f>
        <v>155</v>
      </c>
      <c r="C51" s="8">
        <f>a!C136</f>
        <v>14587</v>
      </c>
      <c r="D51" s="8">
        <f>a!D136</f>
        <v>1141</v>
      </c>
      <c r="E51" s="8">
        <f>a!E136</f>
        <v>34922</v>
      </c>
      <c r="F51" s="8">
        <f>a!F136</f>
        <v>12320</v>
      </c>
      <c r="G51" s="8">
        <f>a!G136</f>
        <v>139</v>
      </c>
      <c r="H51" s="8">
        <f>a!I136</f>
        <v>859</v>
      </c>
      <c r="I51" s="8">
        <f>a!J136</f>
        <v>910</v>
      </c>
      <c r="J51" s="8">
        <f>a!K136</f>
        <v>13228</v>
      </c>
      <c r="K51" s="42"/>
      <c r="L51" s="8">
        <f>a!M136</f>
        <v>78261</v>
      </c>
    </row>
    <row r="52" spans="1:12" ht="13.5" thickTop="1">
      <c r="A52" s="14" t="s">
        <v>185</v>
      </c>
      <c r="B52" s="45"/>
      <c r="C52" s="8">
        <f>e!D23</f>
        <v>1129</v>
      </c>
      <c r="D52" s="45"/>
      <c r="E52" s="8">
        <f>e!C23</f>
        <v>185</v>
      </c>
      <c r="F52" s="45"/>
      <c r="G52" s="8">
        <f>e!E23</f>
        <v>50</v>
      </c>
      <c r="H52" s="8">
        <f>e!F23</f>
        <v>34</v>
      </c>
      <c r="I52" s="45"/>
      <c r="J52" s="45"/>
      <c r="K52" s="45"/>
      <c r="L52" s="8">
        <f>e!G23</f>
        <v>1398</v>
      </c>
    </row>
    <row r="54" spans="1:12" ht="15.75">
      <c r="A54" s="33" t="str">
        <f>a!A137</f>
        <v>ALL USERS REQUESTING AND RETRIEVING PRODUCTS</v>
      </c>
      <c r="B54" s="32"/>
      <c r="C54" s="32"/>
      <c r="D54" s="32"/>
      <c r="E54" s="32"/>
      <c r="F54" s="32"/>
      <c r="G54" s="32"/>
      <c r="H54" s="32"/>
      <c r="I54" s="32"/>
      <c r="J54" s="32"/>
      <c r="K54" s="32"/>
      <c r="L54" s="32"/>
    </row>
    <row r="55" spans="1:12" ht="13.5" thickBot="1">
      <c r="A55" s="14" t="str">
        <f>a!A$1</f>
        <v>TITLE</v>
      </c>
      <c r="B55" s="14" t="str">
        <f>a!B$1</f>
        <v>ASF</v>
      </c>
      <c r="C55" s="14" t="str">
        <f>a!C$1</f>
        <v>EDC</v>
      </c>
      <c r="D55" s="14" t="str">
        <f>a!D$1</f>
        <v>GHRC</v>
      </c>
      <c r="E55" s="14" t="str">
        <f>a!E$1</f>
        <v>GSFC</v>
      </c>
      <c r="F55" s="14" t="str">
        <f>a!F$1</f>
        <v>JPL</v>
      </c>
      <c r="G55" s="14" t="str">
        <f>a!G$1</f>
        <v>LARC</v>
      </c>
      <c r="H55" s="14" t="str">
        <f>a!I$1</f>
        <v>NSIDC</v>
      </c>
      <c r="I55" s="14" t="str">
        <f>a!J$1</f>
        <v>ORNL</v>
      </c>
      <c r="J55" s="14" t="str">
        <f>a!K$1</f>
        <v>SEDAC</v>
      </c>
      <c r="K55" s="14" t="str">
        <f>a!L$1</f>
        <v>GCMD</v>
      </c>
      <c r="L55" s="14" t="str">
        <f>a!M$1</f>
        <v>TOTAL</v>
      </c>
    </row>
    <row r="56" spans="1:12" ht="14.25" thickBot="1" thickTop="1">
      <c r="A56" s="14" t="s">
        <v>184</v>
      </c>
      <c r="B56" s="8">
        <f>a!B167</f>
        <v>307</v>
      </c>
      <c r="C56" s="8">
        <f>a!C167</f>
        <v>20004</v>
      </c>
      <c r="D56" s="8">
        <f>a!D167</f>
        <v>1487</v>
      </c>
      <c r="E56" s="8">
        <f>a!E167</f>
        <v>47144</v>
      </c>
      <c r="F56" s="8">
        <f>a!F167</f>
        <v>13321</v>
      </c>
      <c r="G56" s="8">
        <f>a!G167</f>
        <v>288</v>
      </c>
      <c r="H56" s="8">
        <f>a!I167</f>
        <v>1225</v>
      </c>
      <c r="I56" s="8">
        <f>a!J167</f>
        <v>1277</v>
      </c>
      <c r="J56" s="8">
        <f>a!K167</f>
        <v>17437</v>
      </c>
      <c r="K56" s="8">
        <f>a!L167</f>
        <v>217852</v>
      </c>
      <c r="L56" s="39">
        <f>a!M167</f>
        <v>320342</v>
      </c>
    </row>
    <row r="57" spans="1:12" ht="13.5" thickTop="1">
      <c r="A57" s="14" t="s">
        <v>185</v>
      </c>
      <c r="B57" s="45"/>
      <c r="C57" s="8">
        <f>e!D17</f>
        <v>1372</v>
      </c>
      <c r="D57" s="45"/>
      <c r="E57" s="8">
        <f>e!C17</f>
        <v>331</v>
      </c>
      <c r="F57" s="45"/>
      <c r="G57" s="8">
        <f>e!E17</f>
        <v>110</v>
      </c>
      <c r="H57" s="8">
        <f>e!F17</f>
        <v>52</v>
      </c>
      <c r="I57" s="45"/>
      <c r="J57" s="45"/>
      <c r="K57" s="45"/>
      <c r="L57" s="8">
        <f>e!G17</f>
        <v>1865</v>
      </c>
    </row>
    <row r="59" spans="1:12" ht="15.75">
      <c r="A59" s="33" t="str">
        <f>a!A168</f>
        <v>REPEAT USERS REQUESTING AND RETRIEVING PRODUCTS</v>
      </c>
      <c r="B59" s="32"/>
      <c r="C59" s="32"/>
      <c r="D59" s="32"/>
      <c r="E59" s="32"/>
      <c r="F59" s="32"/>
      <c r="G59" s="32"/>
      <c r="H59" s="32"/>
      <c r="I59" s="32"/>
      <c r="J59" s="32"/>
      <c r="K59" s="32"/>
      <c r="L59" s="32"/>
    </row>
    <row r="60" spans="1:12" ht="13.5" thickBot="1">
      <c r="A60" s="14" t="str">
        <f>a!A$1</f>
        <v>TITLE</v>
      </c>
      <c r="B60" s="14" t="str">
        <f>a!B$1</f>
        <v>ASF</v>
      </c>
      <c r="C60" s="14" t="str">
        <f>a!C$1</f>
        <v>EDC</v>
      </c>
      <c r="D60" s="14" t="str">
        <f>a!D$1</f>
        <v>GHRC</v>
      </c>
      <c r="E60" s="14" t="str">
        <f>a!E$1</f>
        <v>GSFC</v>
      </c>
      <c r="F60" s="14" t="str">
        <f>a!F$1</f>
        <v>JPL</v>
      </c>
      <c r="G60" s="14" t="str">
        <f>a!G$1</f>
        <v>LARC</v>
      </c>
      <c r="H60" s="14" t="str">
        <f>a!I$1</f>
        <v>NSIDC</v>
      </c>
      <c r="I60" s="14" t="str">
        <f>a!J$1</f>
        <v>ORNL</v>
      </c>
      <c r="J60" s="14" t="str">
        <f>a!K$1</f>
        <v>SEDAC</v>
      </c>
      <c r="K60" s="14" t="str">
        <f>a!L$1</f>
        <v>GCMD</v>
      </c>
      <c r="L60" s="14" t="str">
        <f>a!M$1</f>
        <v>TOTAL</v>
      </c>
    </row>
    <row r="61" spans="1:12" ht="14.25" thickBot="1" thickTop="1">
      <c r="A61" s="14" t="s">
        <v>184</v>
      </c>
      <c r="B61" s="8">
        <f>a!B198</f>
        <v>200</v>
      </c>
      <c r="C61" s="8">
        <f>a!C198</f>
        <v>9644</v>
      </c>
      <c r="D61" s="8">
        <f>a!D198</f>
        <v>526</v>
      </c>
      <c r="E61" s="8">
        <f>a!E198</f>
        <v>20941</v>
      </c>
      <c r="F61" s="8">
        <f>a!F198</f>
        <v>1702</v>
      </c>
      <c r="G61" s="8">
        <f>a!G198</f>
        <v>204</v>
      </c>
      <c r="H61" s="8">
        <f>a!I198</f>
        <v>519</v>
      </c>
      <c r="I61" s="8">
        <f>a!J198</f>
        <v>658</v>
      </c>
      <c r="J61" s="8">
        <f>a!K198</f>
        <v>6989</v>
      </c>
      <c r="K61" s="45"/>
      <c r="L61" s="39">
        <f>a!M198</f>
        <v>41383</v>
      </c>
    </row>
    <row r="62" spans="1:12" ht="13.5" thickTop="1">
      <c r="A62" s="14" t="s">
        <v>185</v>
      </c>
      <c r="B62" s="45"/>
      <c r="C62" s="8">
        <f>e!D35</f>
        <v>603</v>
      </c>
      <c r="D62" s="45"/>
      <c r="E62" s="8">
        <f>e!C35</f>
        <v>231</v>
      </c>
      <c r="F62" s="45"/>
      <c r="G62" s="8">
        <f>e!E35</f>
        <v>82</v>
      </c>
      <c r="H62" s="8">
        <f>e!F35</f>
        <v>29</v>
      </c>
      <c r="I62" s="45"/>
      <c r="J62" s="45"/>
      <c r="K62" s="45"/>
      <c r="L62" s="8">
        <f>e!G35</f>
        <v>945</v>
      </c>
    </row>
    <row r="64" spans="1:2" ht="12.75">
      <c r="A64" s="14" t="str">
        <f>a!A199</f>
        <v>START</v>
      </c>
      <c r="B64" s="52" t="str">
        <f>a!A200</f>
        <v>10/01/1999</v>
      </c>
    </row>
    <row r="65" spans="1:2" ht="12.75">
      <c r="A65" s="14" t="str">
        <f>a!A201</f>
        <v>STOP</v>
      </c>
      <c r="B65" s="52"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1" manualBreakCount="1">
    <brk id="34" max="11" man="1"/>
  </rowBreaks>
</worksheet>
</file>

<file path=xl/worksheets/sheet4.xml><?xml version="1.0" encoding="utf-8"?>
<worksheet xmlns="http://schemas.openxmlformats.org/spreadsheetml/2006/main" xmlns:r="http://schemas.openxmlformats.org/officeDocument/2006/relationships">
  <dimension ref="A1:BE937"/>
  <sheetViews>
    <sheetView showGridLines="0" tabSelected="1" workbookViewId="0" topLeftCell="A1">
      <selection activeCell="D7" sqref="D7"/>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91" t="s">
        <v>391</v>
      </c>
      <c r="D1" s="90"/>
      <c r="E1" s="90"/>
      <c r="F1" s="90"/>
      <c r="G1" s="90"/>
      <c r="H1" s="74"/>
      <c r="I1" s="74"/>
      <c r="J1" s="89"/>
      <c r="K1" s="89"/>
    </row>
    <row r="2" spans="3:11" ht="42.75">
      <c r="C2" s="98" t="s">
        <v>251</v>
      </c>
      <c r="D2" s="99" t="s">
        <v>387</v>
      </c>
      <c r="E2" s="99" t="s">
        <v>388</v>
      </c>
      <c r="F2" s="98" t="s">
        <v>389</v>
      </c>
      <c r="G2" s="102"/>
      <c r="H2" s="74"/>
      <c r="I2" s="74"/>
      <c r="J2" s="89"/>
      <c r="K2" s="89"/>
    </row>
    <row r="3" spans="3:11" ht="12.75" customHeight="1">
      <c r="C3" s="92" t="s">
        <v>382</v>
      </c>
      <c r="D3" s="93">
        <f>Statistics!$F13/1024</f>
        <v>39703.8681640625</v>
      </c>
      <c r="E3" s="93"/>
      <c r="F3" s="93">
        <f>SUM(D3:E3)</f>
        <v>39703.8681640625</v>
      </c>
      <c r="G3" s="103"/>
      <c r="H3" s="74"/>
      <c r="I3" s="74"/>
      <c r="J3" s="89"/>
      <c r="K3" s="89"/>
    </row>
    <row r="4" spans="3:11" ht="12.75" customHeight="1">
      <c r="C4" s="92" t="s">
        <v>383</v>
      </c>
      <c r="D4" s="93">
        <f>Statistics!$F70/1024</f>
        <v>43365.3212890625</v>
      </c>
      <c r="E4" s="93"/>
      <c r="F4" s="93">
        <f>SUM(D4:E4)</f>
        <v>43365.3212890625</v>
      </c>
      <c r="G4" s="103"/>
      <c r="H4" s="74"/>
      <c r="I4" s="74"/>
      <c r="J4" s="89"/>
      <c r="K4" s="89"/>
    </row>
    <row r="5" spans="3:11" ht="12.75" customHeight="1">
      <c r="C5" s="92" t="s">
        <v>384</v>
      </c>
      <c r="D5" s="93">
        <f>Statistics!$F127/1024</f>
        <v>67785.216796875</v>
      </c>
      <c r="E5" s="93"/>
      <c r="F5" s="93">
        <f>SUM(D5:E5)</f>
        <v>67785.216796875</v>
      </c>
      <c r="G5" s="103"/>
      <c r="H5" s="74"/>
      <c r="I5" s="74"/>
      <c r="J5" s="89"/>
      <c r="K5" s="89"/>
    </row>
    <row r="6" spans="3:11" ht="12.75" customHeight="1">
      <c r="C6" s="92" t="s">
        <v>385</v>
      </c>
      <c r="D6" s="93">
        <f>Statistics!$F184/1024</f>
        <v>126370.0419921875</v>
      </c>
      <c r="E6" s="93"/>
      <c r="F6" s="93">
        <f>SUM(D6:E6)</f>
        <v>126370.0419921875</v>
      </c>
      <c r="G6" s="103"/>
      <c r="H6" s="74"/>
      <c r="I6" s="74"/>
      <c r="J6" s="89"/>
      <c r="K6" s="89"/>
    </row>
    <row r="7" spans="3:11" ht="12.75" customHeight="1">
      <c r="C7" s="92" t="s">
        <v>259</v>
      </c>
      <c r="D7" s="93">
        <f>Statistics!$H241/1024</f>
        <v>94604.3671875</v>
      </c>
      <c r="E7" s="93">
        <f>e!$E6/1024</f>
        <v>12814.0615234375</v>
      </c>
      <c r="F7" s="93">
        <f>SUM(D7:E7)</f>
        <v>107418.4287109375</v>
      </c>
      <c r="G7" s="103"/>
      <c r="H7" s="74"/>
      <c r="I7" s="74"/>
      <c r="J7" s="89"/>
      <c r="K7" s="89"/>
    </row>
    <row r="8" spans="1:11" ht="12.75">
      <c r="A8" s="88"/>
      <c r="B8" s="88"/>
      <c r="C8" s="74"/>
      <c r="D8" s="74"/>
      <c r="E8" s="89"/>
      <c r="F8" s="74"/>
      <c r="G8" s="74"/>
      <c r="H8" s="74"/>
      <c r="I8" s="74"/>
      <c r="J8" s="89"/>
      <c r="K8" s="89"/>
    </row>
    <row r="9" spans="2:11" ht="12.75">
      <c r="B9" s="88"/>
      <c r="C9" s="74"/>
      <c r="D9" s="74"/>
      <c r="E9" s="89"/>
      <c r="F9" s="74"/>
      <c r="G9" s="74"/>
      <c r="H9" s="74"/>
      <c r="I9" s="74"/>
      <c r="J9" s="89"/>
      <c r="K9" s="89"/>
    </row>
    <row r="10" spans="2:11" ht="12.75">
      <c r="B10" s="88"/>
      <c r="C10" s="74"/>
      <c r="D10" s="74"/>
      <c r="E10" s="89"/>
      <c r="F10" s="74"/>
      <c r="G10" s="74"/>
      <c r="H10" s="74"/>
      <c r="I10" s="74"/>
      <c r="J10" s="89"/>
      <c r="K10" s="89"/>
    </row>
    <row r="11" spans="1:11" ht="22.5" customHeight="1">
      <c r="A11" s="91" t="s">
        <v>386</v>
      </c>
      <c r="B11" s="90"/>
      <c r="C11" s="90"/>
      <c r="D11" s="90"/>
      <c r="E11" s="90"/>
      <c r="F11" s="90"/>
      <c r="G11" s="90"/>
      <c r="H11" s="90"/>
      <c r="I11" s="90"/>
      <c r="J11" s="90"/>
      <c r="K11" s="89"/>
    </row>
    <row r="12" spans="1:11" s="53" customFormat="1" ht="42.75">
      <c r="A12" s="99" t="s">
        <v>251</v>
      </c>
      <c r="B12" s="98" t="s">
        <v>110</v>
      </c>
      <c r="C12" s="98" t="s">
        <v>111</v>
      </c>
      <c r="D12" s="98" t="s">
        <v>112</v>
      </c>
      <c r="E12" s="98" t="s">
        <v>113</v>
      </c>
      <c r="F12" s="98" t="s">
        <v>275</v>
      </c>
      <c r="G12" s="98" t="s">
        <v>398</v>
      </c>
      <c r="H12" s="98" t="s">
        <v>116</v>
      </c>
      <c r="I12" s="98" t="s">
        <v>117</v>
      </c>
      <c r="J12" s="99" t="s">
        <v>118</v>
      </c>
      <c r="K12" s="105"/>
    </row>
    <row r="13" spans="1:11" ht="12.75" customHeight="1">
      <c r="A13" s="92" t="s">
        <v>382</v>
      </c>
      <c r="B13" s="93">
        <v>3550</v>
      </c>
      <c r="C13" s="93">
        <v>8215</v>
      </c>
      <c r="D13" s="93">
        <v>12036</v>
      </c>
      <c r="E13" s="93">
        <v>732</v>
      </c>
      <c r="F13" s="93">
        <v>559</v>
      </c>
      <c r="G13" s="93">
        <v>25092</v>
      </c>
      <c r="H13" s="93">
        <v>9192</v>
      </c>
      <c r="I13" s="93">
        <v>6440</v>
      </c>
      <c r="J13" s="93">
        <v>40724</v>
      </c>
      <c r="K13" s="74"/>
    </row>
    <row r="14" spans="1:11" ht="12.75" customHeight="1">
      <c r="A14" s="92" t="s">
        <v>383</v>
      </c>
      <c r="B14" s="93">
        <v>6398</v>
      </c>
      <c r="C14" s="93">
        <v>14332</v>
      </c>
      <c r="D14" s="93">
        <v>36865</v>
      </c>
      <c r="E14" s="93">
        <v>1207</v>
      </c>
      <c r="F14" s="93">
        <v>742</v>
      </c>
      <c r="G14" s="93">
        <v>59544</v>
      </c>
      <c r="H14" s="93">
        <v>26883</v>
      </c>
      <c r="I14" s="93">
        <v>19719</v>
      </c>
      <c r="J14" s="93">
        <v>106146</v>
      </c>
      <c r="K14" s="74"/>
    </row>
    <row r="15" spans="1:12" ht="12.75" customHeight="1">
      <c r="A15" s="92" t="s">
        <v>384</v>
      </c>
      <c r="B15" s="93">
        <v>7922</v>
      </c>
      <c r="C15" s="93">
        <v>16397</v>
      </c>
      <c r="D15" s="93">
        <v>53708</v>
      </c>
      <c r="E15" s="93">
        <v>1440</v>
      </c>
      <c r="F15" s="93">
        <v>923</v>
      </c>
      <c r="G15" s="93">
        <v>80390</v>
      </c>
      <c r="H15" s="93">
        <v>46518</v>
      </c>
      <c r="I15" s="93">
        <v>26080</v>
      </c>
      <c r="J15" s="93">
        <v>152988</v>
      </c>
      <c r="K15" s="74"/>
      <c r="L15" s="69"/>
    </row>
    <row r="16" spans="1:12" ht="12.75" customHeight="1">
      <c r="A16" s="92" t="s">
        <v>385</v>
      </c>
      <c r="B16" s="93">
        <f>Statistics!A192</f>
        <v>6148</v>
      </c>
      <c r="C16" s="93">
        <f>Statistics!B192</f>
        <v>14582</v>
      </c>
      <c r="D16" s="93">
        <f>Statistics!C192</f>
        <v>50257</v>
      </c>
      <c r="E16" s="93">
        <f>Statistics!D192</f>
        <v>1252</v>
      </c>
      <c r="F16" s="93">
        <f>Statistics!E192</f>
        <v>874</v>
      </c>
      <c r="G16" s="104">
        <v>73113</v>
      </c>
      <c r="H16" s="93">
        <f>Statistics!F192</f>
        <v>45604</v>
      </c>
      <c r="I16" s="93">
        <f>Statistics!G192</f>
        <v>25181</v>
      </c>
      <c r="J16" s="93">
        <f>Statistics!H192</f>
        <v>143898</v>
      </c>
      <c r="K16" s="74"/>
      <c r="L16" s="69"/>
    </row>
    <row r="17" spans="1:12" ht="12.75" customHeight="1">
      <c r="A17" s="92" t="s">
        <v>259</v>
      </c>
      <c r="B17" s="93">
        <f>Statistics!A249</f>
        <v>4340</v>
      </c>
      <c r="C17" s="93">
        <f>Statistics!B249</f>
        <v>12409</v>
      </c>
      <c r="D17" s="93">
        <f>Statistics!C249</f>
        <v>33669</v>
      </c>
      <c r="E17" s="93">
        <f>Statistics!D249</f>
        <v>1097</v>
      </c>
      <c r="F17" s="93">
        <f>Statistics!E249</f>
        <v>815</v>
      </c>
      <c r="G17" s="93">
        <v>52330</v>
      </c>
      <c r="H17" s="93">
        <f>Statistics!F249</f>
        <v>21749</v>
      </c>
      <c r="I17" s="93">
        <f>Statistics!G249</f>
        <v>28411</v>
      </c>
      <c r="J17" s="93">
        <f>Statistics!H249</f>
        <v>102490</v>
      </c>
      <c r="K17" s="74"/>
      <c r="L17" s="69"/>
    </row>
    <row r="18" spans="1:12" ht="12" customHeight="1">
      <c r="A18" s="94"/>
      <c r="B18" s="95"/>
      <c r="C18" s="95"/>
      <c r="D18" s="95"/>
      <c r="E18" s="95"/>
      <c r="F18" s="95"/>
      <c r="G18" s="95"/>
      <c r="H18" s="95"/>
      <c r="I18" s="95"/>
      <c r="J18" s="95"/>
      <c r="K18" s="74"/>
      <c r="L18" s="69"/>
    </row>
    <row r="19" spans="1:12" ht="12" customHeight="1">
      <c r="A19" s="96"/>
      <c r="B19" s="95"/>
      <c r="C19" s="95"/>
      <c r="D19" s="95"/>
      <c r="E19" s="95"/>
      <c r="F19" s="95"/>
      <c r="G19" s="95"/>
      <c r="H19" s="95"/>
      <c r="I19" s="95"/>
      <c r="J19" s="95"/>
      <c r="K19" s="74"/>
      <c r="L19" s="69"/>
    </row>
    <row r="20" spans="1:11" ht="12" customHeight="1">
      <c r="A20" s="94"/>
      <c r="B20" s="95"/>
      <c r="C20" s="95"/>
      <c r="D20" s="95"/>
      <c r="E20" s="95"/>
      <c r="F20" s="95"/>
      <c r="G20" s="95"/>
      <c r="H20" s="95"/>
      <c r="I20" s="95"/>
      <c r="J20" s="95"/>
      <c r="K20" s="74"/>
    </row>
    <row r="21" spans="1:57" ht="12.75" customHeight="1">
      <c r="A21" s="94" t="s">
        <v>397</v>
      </c>
      <c r="B21" s="95"/>
      <c r="C21" s="95"/>
      <c r="D21" s="95"/>
      <c r="E21" s="95"/>
      <c r="F21" s="95"/>
      <c r="G21" s="95"/>
      <c r="H21" s="95"/>
      <c r="I21" s="95"/>
      <c r="J21" s="95"/>
      <c r="K21" s="74"/>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row>
    <row r="22" spans="1:57" ht="12.75" customHeight="1">
      <c r="A22" s="100"/>
      <c r="B22" s="95"/>
      <c r="C22" s="95"/>
      <c r="D22" s="95"/>
      <c r="E22" s="95"/>
      <c r="F22" s="95"/>
      <c r="G22" s="95"/>
      <c r="H22" s="95"/>
      <c r="I22" s="95"/>
      <c r="J22" s="95"/>
      <c r="K22" s="74"/>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row>
    <row r="23" spans="1:57" ht="12.75" customHeight="1">
      <c r="A23" s="94" t="s">
        <v>396</v>
      </c>
      <c r="B23" s="95"/>
      <c r="C23" s="95"/>
      <c r="D23" s="95"/>
      <c r="E23" s="95"/>
      <c r="F23" s="95"/>
      <c r="G23" s="95"/>
      <c r="H23" s="95"/>
      <c r="I23" s="95"/>
      <c r="J23" s="95"/>
      <c r="K23" s="74"/>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row>
    <row r="24" spans="1:57" ht="12.75" customHeight="1">
      <c r="A24" s="94" t="s">
        <v>392</v>
      </c>
      <c r="B24" s="95"/>
      <c r="C24" s="95"/>
      <c r="D24" s="95"/>
      <c r="E24" s="95"/>
      <c r="F24" s="95"/>
      <c r="G24" s="95"/>
      <c r="H24" s="95"/>
      <c r="I24" s="95"/>
      <c r="J24" s="95"/>
      <c r="K24" s="74"/>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row>
    <row r="25" spans="1:57" ht="12.75" customHeight="1">
      <c r="A25" s="94" t="s">
        <v>393</v>
      </c>
      <c r="B25" s="95"/>
      <c r="C25" s="95"/>
      <c r="D25" s="95"/>
      <c r="E25" s="95"/>
      <c r="F25" s="95"/>
      <c r="G25" s="95"/>
      <c r="H25" s="95"/>
      <c r="I25" s="95"/>
      <c r="J25" s="95"/>
      <c r="K25" s="74"/>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row>
    <row r="26" spans="1:57" ht="12.75" customHeight="1">
      <c r="A26" s="96" t="s">
        <v>399</v>
      </c>
      <c r="B26" s="96"/>
      <c r="C26" s="96"/>
      <c r="D26" s="96"/>
      <c r="E26" s="96"/>
      <c r="F26" s="96"/>
      <c r="G26" s="96"/>
      <c r="H26" s="96"/>
      <c r="I26" s="96"/>
      <c r="J26" s="96"/>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row>
    <row r="27" spans="1:57" ht="12.75" customHeight="1">
      <c r="A27" s="100" t="s">
        <v>400</v>
      </c>
      <c r="B27" s="95"/>
      <c r="C27" s="95"/>
      <c r="D27" s="95"/>
      <c r="E27" s="95"/>
      <c r="F27" s="95"/>
      <c r="G27" s="95"/>
      <c r="H27" s="95"/>
      <c r="I27" s="95"/>
      <c r="J27" s="95"/>
      <c r="K27" s="74"/>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row>
    <row r="28" spans="1:57" ht="14.25">
      <c r="A28" s="97" t="s">
        <v>394</v>
      </c>
      <c r="B28" s="74"/>
      <c r="C28" s="74"/>
      <c r="D28" s="74"/>
      <c r="E28" s="74"/>
      <c r="F28" s="74"/>
      <c r="G28" s="74"/>
      <c r="H28" s="74"/>
      <c r="I28" s="74"/>
      <c r="J28" s="74"/>
      <c r="K28" s="74"/>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row>
    <row r="29" spans="1:57" ht="14.25">
      <c r="A29" s="96" t="s">
        <v>395</v>
      </c>
      <c r="B29" s="74"/>
      <c r="C29" s="74"/>
      <c r="D29" s="74"/>
      <c r="E29" s="74"/>
      <c r="F29" s="74"/>
      <c r="G29" s="74"/>
      <c r="H29" s="74"/>
      <c r="I29" s="74"/>
      <c r="J29" s="74"/>
      <c r="K29" s="74"/>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row>
    <row r="30" spans="1:57" ht="12.75">
      <c r="A30" s="88"/>
      <c r="B30" s="11"/>
      <c r="C30" s="74"/>
      <c r="D30" s="74"/>
      <c r="E30" s="11"/>
      <c r="F30" s="74"/>
      <c r="G30" s="74"/>
      <c r="H30" s="74"/>
      <c r="I30" s="74"/>
      <c r="J30" s="71"/>
      <c r="K30" s="74"/>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row>
    <row r="31" spans="1:57" ht="12.75">
      <c r="A31" s="88"/>
      <c r="B31" s="11"/>
      <c r="C31" s="74"/>
      <c r="D31" s="74"/>
      <c r="E31" s="11"/>
      <c r="F31" s="74"/>
      <c r="G31" s="74"/>
      <c r="H31" s="74"/>
      <c r="I31" s="74"/>
      <c r="J31" s="71"/>
      <c r="K31" s="74"/>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row>
    <row r="32" spans="1:57" ht="12.75">
      <c r="A32" s="88"/>
      <c r="B32" s="11"/>
      <c r="C32" s="74"/>
      <c r="D32" s="74"/>
      <c r="E32" s="11"/>
      <c r="F32" s="74"/>
      <c r="G32" s="74"/>
      <c r="H32" s="74"/>
      <c r="I32" s="74"/>
      <c r="J32" s="71"/>
      <c r="K32" s="74"/>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row>
    <row r="33" spans="1:57" ht="12.75">
      <c r="A33" s="88"/>
      <c r="B33" s="11"/>
      <c r="C33" s="74"/>
      <c r="D33" s="74"/>
      <c r="E33" s="11"/>
      <c r="F33" s="74"/>
      <c r="G33" s="74"/>
      <c r="H33" s="74"/>
      <c r="I33" s="74"/>
      <c r="J33" s="71"/>
      <c r="K33" s="74"/>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row>
    <row r="34" spans="1:57" ht="12.75">
      <c r="A34" s="88"/>
      <c r="B34" s="11"/>
      <c r="C34" s="74"/>
      <c r="D34" s="74"/>
      <c r="E34" s="11"/>
      <c r="F34" s="74"/>
      <c r="G34" s="74"/>
      <c r="H34" s="74"/>
      <c r="I34" s="74"/>
      <c r="J34" s="71"/>
      <c r="K34" s="74"/>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row>
    <row r="35" spans="1:57" ht="12.75">
      <c r="A35" s="88"/>
      <c r="B35" s="11"/>
      <c r="C35" s="74"/>
      <c r="D35" s="74"/>
      <c r="E35" s="11"/>
      <c r="F35" s="74"/>
      <c r="G35" s="74"/>
      <c r="H35" s="74"/>
      <c r="I35" s="74"/>
      <c r="J35" s="74"/>
      <c r="K35" s="74"/>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row>
    <row r="36" spans="1:57" ht="12.75">
      <c r="A36" s="88"/>
      <c r="B36" s="11"/>
      <c r="C36" s="74"/>
      <c r="D36" s="74"/>
      <c r="E36" s="11"/>
      <c r="F36" s="74"/>
      <c r="G36" s="74"/>
      <c r="H36" s="74"/>
      <c r="I36" s="74"/>
      <c r="J36" s="74"/>
      <c r="K36" s="74"/>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row>
    <row r="37" spans="1:57" ht="12.75">
      <c r="A37" s="88"/>
      <c r="B37" s="11"/>
      <c r="C37" s="74"/>
      <c r="D37" s="74"/>
      <c r="E37" s="11"/>
      <c r="F37" s="74"/>
      <c r="G37" s="74"/>
      <c r="H37" s="74"/>
      <c r="I37" s="74"/>
      <c r="J37" s="74"/>
      <c r="K37" s="74"/>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row>
    <row r="38" spans="1:57" ht="12.75">
      <c r="A38" s="88"/>
      <c r="B38" s="11"/>
      <c r="C38" s="74"/>
      <c r="D38" s="74"/>
      <c r="E38" s="11"/>
      <c r="F38" s="74"/>
      <c r="G38" s="74"/>
      <c r="H38" s="74"/>
      <c r="I38" s="74"/>
      <c r="J38" s="74"/>
      <c r="K38" s="74"/>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row>
    <row r="39" spans="1:57" ht="12.75">
      <c r="A39" s="88"/>
      <c r="B39" s="74"/>
      <c r="C39" s="74"/>
      <c r="D39" s="74"/>
      <c r="E39" s="74"/>
      <c r="F39" s="74"/>
      <c r="G39" s="74"/>
      <c r="H39" s="74"/>
      <c r="I39" s="74"/>
      <c r="J39" s="74"/>
      <c r="K39" s="74"/>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row>
    <row r="40" spans="1:57" ht="12.75">
      <c r="A40" s="88"/>
      <c r="B40" s="74"/>
      <c r="C40" s="74"/>
      <c r="D40" s="74"/>
      <c r="E40" s="74"/>
      <c r="F40" s="74"/>
      <c r="G40" s="74"/>
      <c r="H40" s="74"/>
      <c r="I40" s="74"/>
      <c r="J40" s="74"/>
      <c r="K40" s="74"/>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row>
    <row r="41" spans="1:57" ht="12.75">
      <c r="A41" s="88"/>
      <c r="B41" s="74"/>
      <c r="C41" s="74"/>
      <c r="D41" s="74"/>
      <c r="E41" s="74"/>
      <c r="F41" s="74"/>
      <c r="G41" s="74"/>
      <c r="H41" s="74"/>
      <c r="I41" s="74"/>
      <c r="J41" s="74"/>
      <c r="K41" s="74"/>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row>
    <row r="42" spans="1:57" ht="12.75">
      <c r="A42" s="74"/>
      <c r="B42" s="101"/>
      <c r="C42" s="101"/>
      <c r="D42" s="101"/>
      <c r="E42" s="101"/>
      <c r="F42" s="101"/>
      <c r="G42" s="101"/>
      <c r="H42" s="101"/>
      <c r="I42" s="101"/>
      <c r="J42" s="101"/>
      <c r="K42" s="101"/>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row>
    <row r="43" spans="1:57" ht="12.75">
      <c r="A43" s="74"/>
      <c r="B43" s="101"/>
      <c r="C43" s="101"/>
      <c r="D43" s="101"/>
      <c r="E43" s="101"/>
      <c r="F43" s="101"/>
      <c r="G43" s="101"/>
      <c r="H43" s="101"/>
      <c r="I43" s="101"/>
      <c r="J43" s="101"/>
      <c r="K43" s="101"/>
      <c r="L43" s="74"/>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row>
    <row r="44" spans="1:57" ht="12.75">
      <c r="A44" s="74"/>
      <c r="B44" s="101"/>
      <c r="C44" s="101"/>
      <c r="D44" s="101"/>
      <c r="E44" s="101"/>
      <c r="F44" s="101"/>
      <c r="G44" s="101"/>
      <c r="H44" s="101"/>
      <c r="I44" s="101"/>
      <c r="J44" s="101"/>
      <c r="K44" s="101"/>
      <c r="L44" s="74"/>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row>
    <row r="45" spans="1:57" ht="12.75">
      <c r="A45" s="89"/>
      <c r="B45" s="74"/>
      <c r="C45" s="74"/>
      <c r="D45" s="74"/>
      <c r="E45" s="74"/>
      <c r="F45" s="74"/>
      <c r="G45" s="74"/>
      <c r="H45" s="74"/>
      <c r="I45" s="74"/>
      <c r="J45" s="74"/>
      <c r="K45" s="71"/>
      <c r="L45" s="74"/>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row>
    <row r="46" spans="1:57" ht="12.75">
      <c r="A46" s="88"/>
      <c r="B46" s="74"/>
      <c r="C46" s="74"/>
      <c r="D46" s="74"/>
      <c r="E46" s="74"/>
      <c r="F46" s="74"/>
      <c r="G46" s="74"/>
      <c r="H46" s="74"/>
      <c r="I46" s="74"/>
      <c r="J46" s="74"/>
      <c r="K46" s="74"/>
      <c r="L46" s="74"/>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row>
    <row r="47" spans="1:57" ht="12.75">
      <c r="A47" s="88"/>
      <c r="B47" s="74"/>
      <c r="C47" s="74"/>
      <c r="D47" s="74"/>
      <c r="E47" s="74"/>
      <c r="F47" s="74"/>
      <c r="G47" s="74"/>
      <c r="H47" s="74"/>
      <c r="I47" s="74"/>
      <c r="J47" s="74"/>
      <c r="K47" s="74"/>
      <c r="L47" s="74"/>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row>
    <row r="48" spans="1:57" ht="12.75">
      <c r="A48" s="88"/>
      <c r="B48" s="74"/>
      <c r="C48" s="74"/>
      <c r="D48" s="74"/>
      <c r="E48" s="74"/>
      <c r="F48" s="74"/>
      <c r="G48" s="74"/>
      <c r="H48" s="74"/>
      <c r="I48" s="74"/>
      <c r="J48" s="74"/>
      <c r="K48" s="74"/>
      <c r="L48" s="74"/>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row>
    <row r="49" spans="1:57" ht="12.75">
      <c r="A49" s="88"/>
      <c r="B49" s="74"/>
      <c r="C49" s="74"/>
      <c r="D49" s="74"/>
      <c r="E49" s="74"/>
      <c r="F49" s="74"/>
      <c r="G49" s="74"/>
      <c r="H49" s="74"/>
      <c r="I49" s="74"/>
      <c r="J49" s="74"/>
      <c r="K49" s="74"/>
      <c r="L49" s="74"/>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row>
    <row r="50" spans="1:57" ht="12.75">
      <c r="A50" s="88"/>
      <c r="B50" s="74"/>
      <c r="C50" s="74"/>
      <c r="D50" s="74"/>
      <c r="E50" s="74"/>
      <c r="F50" s="74"/>
      <c r="G50" s="74"/>
      <c r="H50" s="74"/>
      <c r="I50" s="74"/>
      <c r="J50" s="74"/>
      <c r="K50" s="74"/>
      <c r="L50" s="74"/>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row>
    <row r="51" spans="1:57" ht="12.75">
      <c r="A51" s="88"/>
      <c r="B51" s="74"/>
      <c r="C51" s="89"/>
      <c r="D51" s="74"/>
      <c r="E51" s="74"/>
      <c r="F51" s="74"/>
      <c r="G51" s="74"/>
      <c r="H51" s="74"/>
      <c r="I51" s="74"/>
      <c r="J51" s="74"/>
      <c r="K51" s="74"/>
      <c r="L51" s="74"/>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row>
    <row r="52" spans="1:57" ht="12.75">
      <c r="A52" s="88"/>
      <c r="B52" s="74"/>
      <c r="C52" s="74"/>
      <c r="D52" s="74"/>
      <c r="E52" s="74"/>
      <c r="F52" s="74"/>
      <c r="G52" s="74"/>
      <c r="H52" s="74"/>
      <c r="I52" s="74"/>
      <c r="J52" s="74"/>
      <c r="K52" s="74"/>
      <c r="L52" s="74"/>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row>
    <row r="53" spans="1:57" ht="12.75">
      <c r="A53" s="88"/>
      <c r="B53" s="74"/>
      <c r="C53" s="74"/>
      <c r="D53" s="74"/>
      <c r="E53" s="74"/>
      <c r="F53" s="74"/>
      <c r="G53" s="74"/>
      <c r="H53" s="74"/>
      <c r="I53" s="74"/>
      <c r="J53" s="74"/>
      <c r="K53" s="74"/>
      <c r="L53" s="74"/>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row>
    <row r="54" spans="1:57" ht="12.75">
      <c r="A54" s="88"/>
      <c r="B54" s="74"/>
      <c r="C54" s="74"/>
      <c r="D54" s="74"/>
      <c r="E54" s="74"/>
      <c r="F54" s="74"/>
      <c r="G54" s="74"/>
      <c r="H54" s="74"/>
      <c r="I54" s="74"/>
      <c r="J54" s="74"/>
      <c r="K54" s="74"/>
      <c r="L54" s="74"/>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row>
    <row r="55" spans="1:57" ht="12.75">
      <c r="A55" s="88"/>
      <c r="B55" s="74"/>
      <c r="C55" s="74"/>
      <c r="D55" s="74"/>
      <c r="E55" s="74"/>
      <c r="F55" s="74"/>
      <c r="G55" s="74"/>
      <c r="H55" s="74"/>
      <c r="I55" s="74"/>
      <c r="J55" s="74"/>
      <c r="K55" s="74"/>
      <c r="L55" s="74"/>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row>
    <row r="56" spans="1:57" ht="12.75">
      <c r="A56" s="88"/>
      <c r="B56" s="74"/>
      <c r="C56" s="74"/>
      <c r="D56" s="74"/>
      <c r="E56" s="74"/>
      <c r="F56" s="74"/>
      <c r="G56" s="74"/>
      <c r="H56" s="74"/>
      <c r="I56" s="74"/>
      <c r="J56" s="74"/>
      <c r="K56" s="74"/>
      <c r="L56" s="74"/>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row>
    <row r="57" spans="1:57" ht="12.75">
      <c r="A57" s="88"/>
      <c r="B57" s="74"/>
      <c r="C57" s="74"/>
      <c r="D57" s="74"/>
      <c r="E57" s="74"/>
      <c r="F57" s="74"/>
      <c r="G57" s="74"/>
      <c r="H57" s="74"/>
      <c r="I57" s="74"/>
      <c r="J57" s="74"/>
      <c r="K57" s="74"/>
      <c r="L57" s="74"/>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row>
    <row r="58" spans="1:57" ht="12.75">
      <c r="A58" s="89"/>
      <c r="B58" s="89"/>
      <c r="C58" s="89"/>
      <c r="D58" s="89"/>
      <c r="E58" s="89"/>
      <c r="F58" s="89"/>
      <c r="G58" s="89"/>
      <c r="H58" s="89"/>
      <c r="I58" s="89"/>
      <c r="J58" s="74"/>
      <c r="K58" s="74"/>
      <c r="L58" s="74"/>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row>
    <row r="59" spans="1:57" ht="12.7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row>
    <row r="60" spans="1:57" ht="12.75">
      <c r="A60" s="89"/>
      <c r="B60" s="74"/>
      <c r="C60" s="74"/>
      <c r="D60" s="74"/>
      <c r="E60" s="74"/>
      <c r="F60" s="74"/>
      <c r="G60" s="74"/>
      <c r="H60" s="74"/>
      <c r="I60" s="74"/>
      <c r="J60" s="74"/>
      <c r="K60" s="74"/>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row>
    <row r="61" spans="1:57" ht="12.75">
      <c r="A61" s="89"/>
      <c r="B61" s="74"/>
      <c r="C61" s="74"/>
      <c r="D61" s="74"/>
      <c r="E61" s="74"/>
      <c r="F61" s="74"/>
      <c r="G61" s="74"/>
      <c r="H61" s="74"/>
      <c r="I61" s="74"/>
      <c r="J61" s="74"/>
      <c r="K61" s="71"/>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row>
    <row r="62" spans="1:57" ht="12.75">
      <c r="A62" s="88"/>
      <c r="B62" s="74"/>
      <c r="C62" s="74"/>
      <c r="D62" s="74"/>
      <c r="E62" s="74"/>
      <c r="F62" s="74"/>
      <c r="G62" s="74"/>
      <c r="H62" s="74"/>
      <c r="I62" s="74"/>
      <c r="J62" s="74"/>
      <c r="K62" s="74"/>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row>
    <row r="63" spans="1:57" ht="12.75">
      <c r="A63" s="88"/>
      <c r="B63" s="74"/>
      <c r="C63" s="74"/>
      <c r="D63" s="74"/>
      <c r="E63" s="74"/>
      <c r="F63" s="74"/>
      <c r="G63" s="74"/>
      <c r="H63" s="74"/>
      <c r="I63" s="74"/>
      <c r="J63" s="74"/>
      <c r="K63" s="74"/>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row>
    <row r="64" spans="1:57" ht="12.75">
      <c r="A64" s="88"/>
      <c r="B64" s="74"/>
      <c r="C64" s="74"/>
      <c r="D64" s="74"/>
      <c r="E64" s="74"/>
      <c r="F64" s="74"/>
      <c r="G64" s="74"/>
      <c r="H64" s="74"/>
      <c r="I64" s="74"/>
      <c r="J64" s="74"/>
      <c r="K64" s="74"/>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row>
    <row r="65" spans="1:57" ht="12.75">
      <c r="A65" s="88"/>
      <c r="B65" s="74"/>
      <c r="C65" s="74"/>
      <c r="D65" s="74"/>
      <c r="E65" s="74"/>
      <c r="F65" s="74"/>
      <c r="G65" s="74"/>
      <c r="H65" s="74"/>
      <c r="I65" s="74"/>
      <c r="J65" s="74"/>
      <c r="K65" s="74"/>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row>
    <row r="66" spans="1:57" ht="12.75">
      <c r="A66" s="88"/>
      <c r="B66" s="74"/>
      <c r="C66" s="74"/>
      <c r="D66" s="74"/>
      <c r="E66" s="74"/>
      <c r="F66" s="74"/>
      <c r="G66" s="74"/>
      <c r="H66" s="74"/>
      <c r="I66" s="74"/>
      <c r="J66" s="74"/>
      <c r="K66" s="74"/>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row>
    <row r="67" spans="1:57" ht="12.75">
      <c r="A67" s="88"/>
      <c r="B67" s="74"/>
      <c r="C67" s="74"/>
      <c r="D67" s="74"/>
      <c r="E67" s="74"/>
      <c r="F67" s="74"/>
      <c r="G67" s="74"/>
      <c r="H67" s="74"/>
      <c r="I67" s="74"/>
      <c r="J67" s="74"/>
      <c r="K67" s="74"/>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row>
    <row r="68" spans="1:57" ht="12.75">
      <c r="A68" s="88"/>
      <c r="B68" s="74"/>
      <c r="C68" s="74"/>
      <c r="D68" s="74"/>
      <c r="E68" s="74"/>
      <c r="F68" s="74"/>
      <c r="G68" s="74"/>
      <c r="H68" s="74"/>
      <c r="I68" s="74"/>
      <c r="J68" s="74"/>
      <c r="K68" s="74"/>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row>
    <row r="69" spans="1:57" ht="12.75">
      <c r="A69" s="88"/>
      <c r="B69" s="74"/>
      <c r="C69" s="74"/>
      <c r="D69" s="74"/>
      <c r="E69" s="74"/>
      <c r="F69" s="74"/>
      <c r="G69" s="74"/>
      <c r="H69" s="74"/>
      <c r="I69" s="74"/>
      <c r="J69" s="74"/>
      <c r="K69" s="74"/>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row>
    <row r="70" spans="1:57" ht="12.75">
      <c r="A70" s="88"/>
      <c r="B70" s="74"/>
      <c r="C70" s="74"/>
      <c r="D70" s="74"/>
      <c r="E70" s="74"/>
      <c r="F70" s="74"/>
      <c r="G70" s="74"/>
      <c r="H70" s="74"/>
      <c r="I70" s="74"/>
      <c r="J70" s="74"/>
      <c r="K70" s="74"/>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row>
    <row r="71" spans="1:57" ht="12.75">
      <c r="A71" s="88"/>
      <c r="B71" s="74"/>
      <c r="C71" s="74"/>
      <c r="D71" s="74"/>
      <c r="E71" s="74"/>
      <c r="F71" s="74"/>
      <c r="G71" s="74"/>
      <c r="H71" s="74"/>
      <c r="I71" s="74"/>
      <c r="J71" s="74"/>
      <c r="K71" s="74"/>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row>
    <row r="72" spans="1:57" ht="12.75">
      <c r="A72" s="88"/>
      <c r="B72" s="74"/>
      <c r="C72" s="74"/>
      <c r="D72" s="74"/>
      <c r="E72" s="74"/>
      <c r="F72" s="74"/>
      <c r="G72" s="74"/>
      <c r="H72" s="74"/>
      <c r="I72" s="74"/>
      <c r="J72" s="74"/>
      <c r="K72" s="74"/>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row>
    <row r="73" spans="1:57" ht="12.75">
      <c r="A73" s="88"/>
      <c r="B73" s="74"/>
      <c r="C73" s="74"/>
      <c r="D73" s="74"/>
      <c r="E73" s="74"/>
      <c r="F73" s="74"/>
      <c r="G73" s="74"/>
      <c r="H73" s="74"/>
      <c r="I73" s="74"/>
      <c r="J73" s="74"/>
      <c r="K73" s="74"/>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row>
    <row r="74" spans="1:57" ht="12.7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row>
    <row r="75" spans="1:57" ht="12.7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row>
    <row r="76" spans="1:57" ht="12.75">
      <c r="A76" s="89"/>
      <c r="B76" s="74"/>
      <c r="C76" s="74"/>
      <c r="D76" s="74"/>
      <c r="E76" s="74"/>
      <c r="F76" s="74"/>
      <c r="G76" s="74"/>
      <c r="H76" s="74"/>
      <c r="I76" s="74"/>
      <c r="J76" s="74"/>
      <c r="K76" s="74"/>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row>
    <row r="77" spans="1:57" ht="12.75">
      <c r="A77" s="89"/>
      <c r="B77" s="74"/>
      <c r="C77" s="74"/>
      <c r="D77" s="74"/>
      <c r="E77" s="74"/>
      <c r="F77" s="74"/>
      <c r="G77" s="74"/>
      <c r="H77" s="74"/>
      <c r="I77" s="74"/>
      <c r="J77" s="74"/>
      <c r="K77" s="71"/>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row>
    <row r="78" spans="1:57" ht="12.75">
      <c r="A78" s="88"/>
      <c r="B78" s="74"/>
      <c r="C78" s="74"/>
      <c r="D78" s="74"/>
      <c r="E78" s="74"/>
      <c r="F78" s="74"/>
      <c r="G78" s="74"/>
      <c r="H78" s="74"/>
      <c r="I78" s="74"/>
      <c r="J78" s="74"/>
      <c r="K78" s="74"/>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row>
    <row r="79" spans="1:57" ht="12.75">
      <c r="A79" s="88"/>
      <c r="B79" s="74"/>
      <c r="C79" s="74"/>
      <c r="D79" s="74"/>
      <c r="E79" s="74"/>
      <c r="F79" s="74"/>
      <c r="G79" s="74"/>
      <c r="H79" s="74"/>
      <c r="I79" s="74"/>
      <c r="J79" s="74"/>
      <c r="K79" s="74"/>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row>
    <row r="80" spans="1:57" ht="12.75">
      <c r="A80" s="88"/>
      <c r="B80" s="74"/>
      <c r="C80" s="74"/>
      <c r="D80" s="74"/>
      <c r="E80" s="74"/>
      <c r="F80" s="74"/>
      <c r="G80" s="74"/>
      <c r="H80" s="74"/>
      <c r="I80" s="74"/>
      <c r="J80" s="74"/>
      <c r="K80" s="74"/>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row>
    <row r="81" spans="1:57" ht="12.75">
      <c r="A81" s="88"/>
      <c r="B81" s="74"/>
      <c r="C81" s="74"/>
      <c r="D81" s="74"/>
      <c r="E81" s="74"/>
      <c r="F81" s="74"/>
      <c r="G81" s="74"/>
      <c r="H81" s="74"/>
      <c r="I81" s="74"/>
      <c r="J81" s="74"/>
      <c r="K81" s="74"/>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row>
    <row r="82" spans="1:57" ht="12.75">
      <c r="A82" s="88"/>
      <c r="B82" s="74"/>
      <c r="C82" s="74"/>
      <c r="D82" s="74"/>
      <c r="E82" s="74"/>
      <c r="F82" s="74"/>
      <c r="G82" s="74"/>
      <c r="H82" s="74"/>
      <c r="I82" s="74"/>
      <c r="J82" s="74"/>
      <c r="K82" s="74"/>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row>
    <row r="83" spans="1:57" ht="12.75">
      <c r="A83" s="88"/>
      <c r="B83" s="74"/>
      <c r="C83" s="74"/>
      <c r="D83" s="74"/>
      <c r="E83" s="74"/>
      <c r="F83" s="74"/>
      <c r="G83" s="74"/>
      <c r="H83" s="74"/>
      <c r="I83" s="74"/>
      <c r="J83" s="74"/>
      <c r="K83" s="74"/>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row>
    <row r="84" spans="1:57" ht="12.75">
      <c r="A84" s="88"/>
      <c r="B84" s="74"/>
      <c r="C84" s="74"/>
      <c r="D84" s="74"/>
      <c r="E84" s="74"/>
      <c r="F84" s="74"/>
      <c r="G84" s="74"/>
      <c r="H84" s="74"/>
      <c r="I84" s="74"/>
      <c r="J84" s="74"/>
      <c r="K84" s="74"/>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row>
    <row r="85" spans="1:57" ht="12.75">
      <c r="A85" s="88"/>
      <c r="B85" s="74"/>
      <c r="C85" s="74"/>
      <c r="D85" s="74"/>
      <c r="E85" s="74"/>
      <c r="F85" s="74"/>
      <c r="G85" s="74"/>
      <c r="H85" s="74"/>
      <c r="I85" s="74"/>
      <c r="J85" s="74"/>
      <c r="K85" s="74"/>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row>
    <row r="86" spans="1:57" ht="12.75">
      <c r="A86" s="88"/>
      <c r="B86" s="74"/>
      <c r="C86" s="74"/>
      <c r="D86" s="74"/>
      <c r="E86" s="74"/>
      <c r="F86" s="74"/>
      <c r="G86" s="74"/>
      <c r="H86" s="74"/>
      <c r="I86" s="74"/>
      <c r="J86" s="74"/>
      <c r="K86" s="74"/>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row>
    <row r="87" spans="1:57" ht="12.75">
      <c r="A87" s="88"/>
      <c r="B87" s="74"/>
      <c r="C87" s="74"/>
      <c r="D87" s="74"/>
      <c r="E87" s="74"/>
      <c r="F87" s="74"/>
      <c r="G87" s="74"/>
      <c r="H87" s="74"/>
      <c r="I87" s="74"/>
      <c r="J87" s="74"/>
      <c r="K87" s="74"/>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row>
    <row r="88" spans="1:57" ht="12.75">
      <c r="A88" s="88"/>
      <c r="B88" s="74"/>
      <c r="C88" s="74"/>
      <c r="D88" s="74"/>
      <c r="E88" s="74"/>
      <c r="F88" s="74"/>
      <c r="G88" s="74"/>
      <c r="H88" s="74"/>
      <c r="I88" s="74"/>
      <c r="J88" s="74"/>
      <c r="K88" s="74"/>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row>
    <row r="89" spans="1:57" ht="12.75">
      <c r="A89" s="88"/>
      <c r="B89" s="74"/>
      <c r="C89" s="74"/>
      <c r="D89" s="74"/>
      <c r="E89" s="74"/>
      <c r="F89" s="74"/>
      <c r="G89" s="74"/>
      <c r="H89" s="74"/>
      <c r="I89" s="74"/>
      <c r="J89" s="74"/>
      <c r="K89" s="74"/>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row>
    <row r="90" spans="1:57" ht="12.7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row>
    <row r="91" spans="1:57" ht="12.75">
      <c r="A91" s="89"/>
      <c r="B91" s="74"/>
      <c r="C91" s="74"/>
      <c r="D91" s="74"/>
      <c r="E91" s="74"/>
      <c r="F91" s="74"/>
      <c r="G91" s="74"/>
      <c r="H91" s="74"/>
      <c r="I91" s="74"/>
      <c r="J91" s="74"/>
      <c r="K91" s="74"/>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row>
    <row r="92" spans="1:57" ht="12.75">
      <c r="A92" s="89"/>
      <c r="B92" s="74"/>
      <c r="C92" s="74"/>
      <c r="D92" s="74"/>
      <c r="E92" s="74"/>
      <c r="F92" s="74"/>
      <c r="G92" s="74"/>
      <c r="H92" s="74"/>
      <c r="I92" s="74"/>
      <c r="J92" s="74"/>
      <c r="K92" s="74"/>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row>
    <row r="93" spans="1:57" ht="12.75">
      <c r="A93" s="89"/>
      <c r="B93" s="74"/>
      <c r="C93" s="74"/>
      <c r="D93" s="74"/>
      <c r="E93" s="74"/>
      <c r="F93" s="74"/>
      <c r="G93" s="74"/>
      <c r="H93" s="74"/>
      <c r="I93" s="74"/>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row>
    <row r="94" spans="1:57" ht="12.75">
      <c r="A94" s="88"/>
      <c r="B94" s="74"/>
      <c r="C94" s="74"/>
      <c r="D94" s="74"/>
      <c r="E94" s="74"/>
      <c r="F94" s="74"/>
      <c r="G94" s="74"/>
      <c r="H94" s="74"/>
      <c r="I94" s="74"/>
      <c r="J94" s="74"/>
      <c r="K94" s="74"/>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row>
    <row r="95" spans="1:57" ht="12.75">
      <c r="A95" s="88"/>
      <c r="B95" s="74"/>
      <c r="C95" s="74"/>
      <c r="D95" s="74"/>
      <c r="E95" s="74"/>
      <c r="F95" s="74"/>
      <c r="G95" s="74"/>
      <c r="H95" s="74"/>
      <c r="I95" s="74"/>
      <c r="J95" s="74"/>
      <c r="K95" s="74"/>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row>
    <row r="96" spans="1:57" ht="12.75">
      <c r="A96" s="88"/>
      <c r="B96" s="74"/>
      <c r="C96" s="74"/>
      <c r="D96" s="74"/>
      <c r="E96" s="74"/>
      <c r="F96" s="74"/>
      <c r="G96" s="74"/>
      <c r="H96" s="74"/>
      <c r="I96" s="74"/>
      <c r="J96" s="74"/>
      <c r="K96" s="74"/>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row>
    <row r="97" spans="1:57" ht="12.75">
      <c r="A97" s="88"/>
      <c r="B97" s="74"/>
      <c r="C97" s="74"/>
      <c r="D97" s="74"/>
      <c r="E97" s="74"/>
      <c r="F97" s="74"/>
      <c r="G97" s="74"/>
      <c r="H97" s="74"/>
      <c r="I97" s="74"/>
      <c r="J97" s="74"/>
      <c r="K97" s="74"/>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row>
    <row r="98" spans="1:57" ht="12.75">
      <c r="A98" s="88"/>
      <c r="B98" s="74"/>
      <c r="C98" s="74"/>
      <c r="D98" s="74"/>
      <c r="E98" s="74"/>
      <c r="F98" s="74"/>
      <c r="G98" s="74"/>
      <c r="H98" s="74"/>
      <c r="I98" s="74"/>
      <c r="J98" s="74"/>
      <c r="K98" s="74"/>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row>
    <row r="99" spans="1:57" ht="12.75">
      <c r="A99" s="88"/>
      <c r="B99" s="74"/>
      <c r="C99" s="74"/>
      <c r="D99" s="74"/>
      <c r="E99" s="74"/>
      <c r="F99" s="74"/>
      <c r="G99" s="74"/>
      <c r="H99" s="74"/>
      <c r="I99" s="74"/>
      <c r="J99" s="74"/>
      <c r="K99" s="74"/>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row>
    <row r="100" spans="1:57" ht="12.75">
      <c r="A100" s="88"/>
      <c r="B100" s="74"/>
      <c r="C100" s="74"/>
      <c r="D100" s="74"/>
      <c r="E100" s="74"/>
      <c r="F100" s="74"/>
      <c r="G100" s="74"/>
      <c r="H100" s="74"/>
      <c r="I100" s="74"/>
      <c r="J100" s="74"/>
      <c r="K100" s="74"/>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row>
    <row r="101" spans="1:57" ht="12.75">
      <c r="A101" s="88"/>
      <c r="B101" s="74"/>
      <c r="C101" s="74"/>
      <c r="D101" s="74"/>
      <c r="E101" s="74"/>
      <c r="F101" s="74"/>
      <c r="G101" s="74"/>
      <c r="H101" s="74"/>
      <c r="I101" s="74"/>
      <c r="J101" s="74"/>
      <c r="K101" s="74"/>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row>
    <row r="102" spans="1:57" ht="12.75">
      <c r="A102" s="88"/>
      <c r="B102" s="74"/>
      <c r="C102" s="74"/>
      <c r="D102" s="74"/>
      <c r="E102" s="74"/>
      <c r="F102" s="74"/>
      <c r="G102" s="74"/>
      <c r="H102" s="74"/>
      <c r="I102" s="74"/>
      <c r="J102" s="74"/>
      <c r="K102" s="74"/>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row>
    <row r="103" spans="1:57" ht="12.75">
      <c r="A103" s="88"/>
      <c r="B103" s="74"/>
      <c r="C103" s="74"/>
      <c r="D103" s="74"/>
      <c r="E103" s="74"/>
      <c r="F103" s="74"/>
      <c r="G103" s="74"/>
      <c r="H103" s="74"/>
      <c r="I103" s="74"/>
      <c r="J103" s="74"/>
      <c r="K103" s="74"/>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row>
    <row r="104" spans="1:57" ht="12.75">
      <c r="A104" s="88"/>
      <c r="B104" s="74"/>
      <c r="C104" s="74"/>
      <c r="D104" s="74"/>
      <c r="E104" s="74"/>
      <c r="F104" s="74"/>
      <c r="G104" s="74"/>
      <c r="H104" s="74"/>
      <c r="I104" s="74"/>
      <c r="J104" s="74"/>
      <c r="K104" s="74"/>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row>
    <row r="105" spans="1:57" ht="12.75">
      <c r="A105" s="88"/>
      <c r="B105" s="74"/>
      <c r="C105" s="74"/>
      <c r="D105" s="74"/>
      <c r="E105" s="74"/>
      <c r="F105" s="74"/>
      <c r="G105" s="74"/>
      <c r="H105" s="74"/>
      <c r="I105" s="74"/>
      <c r="J105" s="74"/>
      <c r="K105" s="74"/>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row>
    <row r="106" spans="1:57" ht="12.75">
      <c r="A106" s="88"/>
      <c r="B106" s="74"/>
      <c r="C106" s="74"/>
      <c r="D106" s="74"/>
      <c r="E106" s="74"/>
      <c r="F106" s="74"/>
      <c r="G106" s="74"/>
      <c r="H106" s="74"/>
      <c r="I106" s="74"/>
      <c r="J106" s="74"/>
      <c r="K106" s="74"/>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row>
    <row r="107" spans="1:57" ht="12.7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row>
    <row r="108" spans="1:57" ht="12.75">
      <c r="A108" s="89"/>
      <c r="B108" s="74"/>
      <c r="C108" s="74"/>
      <c r="D108" s="74"/>
      <c r="E108" s="74"/>
      <c r="F108" s="74"/>
      <c r="G108" s="74"/>
      <c r="H108" s="74"/>
      <c r="I108" s="74"/>
      <c r="J108" s="74"/>
      <c r="K108" s="74"/>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row>
    <row r="109" spans="1:57" ht="12.75">
      <c r="A109" s="89"/>
      <c r="B109" s="74"/>
      <c r="C109" s="74"/>
      <c r="D109" s="74"/>
      <c r="E109" s="74"/>
      <c r="F109" s="74"/>
      <c r="G109" s="74"/>
      <c r="H109" s="74"/>
      <c r="I109" s="74"/>
      <c r="J109" s="74"/>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row>
    <row r="110" spans="1:57" ht="12.75">
      <c r="A110" s="89"/>
      <c r="B110" s="74"/>
      <c r="C110" s="74"/>
      <c r="D110" s="74"/>
      <c r="E110" s="74"/>
      <c r="F110" s="74"/>
      <c r="G110" s="74"/>
      <c r="H110" s="74"/>
      <c r="I110" s="74"/>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row>
    <row r="111" spans="1:57" ht="12.75">
      <c r="A111" s="88"/>
      <c r="B111" s="74"/>
      <c r="C111" s="74"/>
      <c r="D111" s="74"/>
      <c r="E111" s="74"/>
      <c r="F111" s="74"/>
      <c r="G111" s="74"/>
      <c r="H111" s="74"/>
      <c r="I111" s="74"/>
      <c r="J111" s="74"/>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row>
    <row r="112" spans="1:57" ht="12.75">
      <c r="A112" s="88"/>
      <c r="B112" s="74"/>
      <c r="C112" s="74"/>
      <c r="D112" s="74"/>
      <c r="E112" s="74"/>
      <c r="F112" s="74"/>
      <c r="G112" s="74"/>
      <c r="H112" s="74"/>
      <c r="I112" s="74"/>
      <c r="J112" s="74"/>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row>
    <row r="113" spans="1:57" ht="12.75">
      <c r="A113" s="88"/>
      <c r="B113" s="74"/>
      <c r="C113" s="74"/>
      <c r="D113" s="74"/>
      <c r="E113" s="74"/>
      <c r="F113" s="74"/>
      <c r="G113" s="74"/>
      <c r="H113" s="74"/>
      <c r="I113" s="74"/>
      <c r="J113" s="74"/>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row>
    <row r="114" spans="1:57" ht="12.75">
      <c r="A114" s="88"/>
      <c r="B114" s="74"/>
      <c r="C114" s="74"/>
      <c r="D114" s="74"/>
      <c r="E114" s="74"/>
      <c r="F114" s="74"/>
      <c r="G114" s="74"/>
      <c r="H114" s="74"/>
      <c r="I114" s="74"/>
      <c r="J114" s="74"/>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row>
    <row r="115" spans="1:57" ht="12.75">
      <c r="A115" s="88"/>
      <c r="B115" s="74"/>
      <c r="C115" s="74"/>
      <c r="D115" s="74"/>
      <c r="E115" s="74"/>
      <c r="F115" s="74"/>
      <c r="G115" s="74"/>
      <c r="H115" s="74"/>
      <c r="I115" s="74"/>
      <c r="J115" s="74"/>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row>
    <row r="116" spans="1:57" ht="12.75">
      <c r="A116" s="88"/>
      <c r="B116" s="74"/>
      <c r="C116" s="74"/>
      <c r="D116" s="74"/>
      <c r="E116" s="74"/>
      <c r="F116" s="74"/>
      <c r="G116" s="74"/>
      <c r="H116" s="74"/>
      <c r="I116" s="74"/>
      <c r="J116" s="74"/>
      <c r="K116" s="74"/>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row>
    <row r="117" spans="1:57" ht="12.75">
      <c r="A117" s="88"/>
      <c r="B117" s="74"/>
      <c r="C117" s="74"/>
      <c r="D117" s="74"/>
      <c r="E117" s="74"/>
      <c r="F117" s="74"/>
      <c r="G117" s="74"/>
      <c r="H117" s="74"/>
      <c r="I117" s="74"/>
      <c r="J117" s="74"/>
      <c r="K117" s="74"/>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row>
    <row r="118" spans="1:57" ht="12.75">
      <c r="A118" s="88"/>
      <c r="B118" s="74"/>
      <c r="C118" s="74"/>
      <c r="D118" s="74"/>
      <c r="E118" s="74"/>
      <c r="F118" s="74"/>
      <c r="G118" s="74"/>
      <c r="H118" s="74"/>
      <c r="I118" s="74"/>
      <c r="J118" s="74"/>
      <c r="K118" s="74"/>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row>
    <row r="119" spans="1:57" ht="12.75">
      <c r="A119" s="88"/>
      <c r="B119" s="74"/>
      <c r="C119" s="74"/>
      <c r="D119" s="74"/>
      <c r="E119" s="74"/>
      <c r="F119" s="74"/>
      <c r="G119" s="74"/>
      <c r="H119" s="74"/>
      <c r="I119" s="74"/>
      <c r="J119" s="74"/>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row>
    <row r="120" spans="1:57" ht="12.75">
      <c r="A120" s="88"/>
      <c r="B120" s="74"/>
      <c r="C120" s="74"/>
      <c r="D120" s="74"/>
      <c r="E120" s="74"/>
      <c r="F120" s="74"/>
      <c r="G120" s="74"/>
      <c r="H120" s="74"/>
      <c r="I120" s="74"/>
      <c r="J120" s="74"/>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row>
    <row r="121" spans="1:57" ht="12.75">
      <c r="A121" s="88"/>
      <c r="B121" s="74"/>
      <c r="C121" s="74"/>
      <c r="D121" s="74"/>
      <c r="E121" s="74"/>
      <c r="F121" s="74"/>
      <c r="G121" s="74"/>
      <c r="H121" s="74"/>
      <c r="I121" s="74"/>
      <c r="J121" s="74"/>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row>
    <row r="122" spans="1:57" ht="12.75">
      <c r="A122" s="88"/>
      <c r="B122" s="74"/>
      <c r="C122" s="74"/>
      <c r="D122" s="74"/>
      <c r="E122" s="74"/>
      <c r="F122" s="74"/>
      <c r="G122" s="74"/>
      <c r="H122" s="74"/>
      <c r="I122" s="74"/>
      <c r="J122" s="74"/>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row>
    <row r="123" spans="1:57" ht="12.75">
      <c r="A123" s="88"/>
      <c r="B123" s="74"/>
      <c r="C123" s="74"/>
      <c r="D123" s="74"/>
      <c r="E123" s="74"/>
      <c r="F123" s="74"/>
      <c r="G123" s="74"/>
      <c r="H123" s="74"/>
      <c r="I123" s="74"/>
      <c r="J123" s="74"/>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row>
    <row r="124" spans="1:57" ht="12.7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row>
    <row r="125" spans="1:57" ht="12.7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row>
    <row r="126" spans="1:57" ht="12.7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row>
    <row r="127" spans="1:57" ht="12.7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row>
    <row r="128" spans="1:57" ht="12.75">
      <c r="A128" s="8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row>
    <row r="129" spans="1:57" ht="12.75">
      <c r="A129" s="88"/>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row>
    <row r="130" spans="1:57" ht="12.75">
      <c r="A130" s="88"/>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row>
    <row r="131" spans="1:57" ht="12.75">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row>
    <row r="132" spans="1:57" ht="12.75">
      <c r="A132" s="88"/>
      <c r="B132" s="74"/>
      <c r="C132" s="74"/>
      <c r="D132" s="74"/>
      <c r="E132" s="74"/>
      <c r="F132" s="74"/>
      <c r="G132" s="74"/>
      <c r="H132" s="74"/>
      <c r="I132" s="74"/>
      <c r="J132" s="74"/>
      <c r="K132" s="89"/>
      <c r="L132" s="74"/>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row>
    <row r="133" spans="1:57" ht="12.75">
      <c r="A133" s="88"/>
      <c r="B133" s="74"/>
      <c r="C133" s="74"/>
      <c r="D133" s="74"/>
      <c r="E133" s="74"/>
      <c r="F133" s="74"/>
      <c r="G133" s="74"/>
      <c r="H133" s="74"/>
      <c r="I133" s="74"/>
      <c r="J133" s="74"/>
      <c r="K133" s="74"/>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row>
    <row r="134" spans="1:57" ht="12.75">
      <c r="A134" s="88"/>
      <c r="B134" s="74"/>
      <c r="C134" s="74"/>
      <c r="D134" s="74"/>
      <c r="E134" s="74"/>
      <c r="F134" s="74"/>
      <c r="G134" s="74"/>
      <c r="H134" s="74"/>
      <c r="I134" s="74"/>
      <c r="J134" s="74"/>
      <c r="K134" s="74"/>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row>
    <row r="135" spans="1:57" ht="12.75">
      <c r="A135" s="88"/>
      <c r="B135" s="74"/>
      <c r="C135" s="74"/>
      <c r="D135" s="74"/>
      <c r="E135" s="74"/>
      <c r="F135" s="74"/>
      <c r="G135" s="74"/>
      <c r="H135" s="74"/>
      <c r="I135" s="74"/>
      <c r="J135" s="74"/>
      <c r="K135" s="74"/>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row>
    <row r="136" spans="1:57" ht="12.7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row>
    <row r="137" spans="1:57" ht="12.7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row>
    <row r="138" spans="1:57" ht="12.75">
      <c r="A138" s="89"/>
      <c r="B138" s="74"/>
      <c r="C138" s="74"/>
      <c r="D138" s="74"/>
      <c r="E138" s="74"/>
      <c r="F138" s="74"/>
      <c r="G138" s="74"/>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row>
    <row r="139" spans="1:57" ht="12.75">
      <c r="A139" s="89"/>
      <c r="B139" s="74"/>
      <c r="C139" s="89"/>
      <c r="D139" s="89"/>
      <c r="E139" s="89"/>
      <c r="F139" s="74"/>
      <c r="G139" s="74"/>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row>
    <row r="140" spans="1:57" ht="12.75">
      <c r="A140" s="88"/>
      <c r="B140" s="88"/>
      <c r="C140" s="74"/>
      <c r="D140" s="89"/>
      <c r="E140" s="74"/>
      <c r="F140" s="74"/>
      <c r="G140" s="74"/>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row>
    <row r="141" spans="1:57" ht="12.75">
      <c r="A141" s="88"/>
      <c r="B141" s="88"/>
      <c r="C141" s="74"/>
      <c r="D141" s="89"/>
      <c r="E141" s="74"/>
      <c r="F141" s="74"/>
      <c r="G141" s="74"/>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row>
    <row r="142" spans="1:57" ht="12.75">
      <c r="A142" s="88"/>
      <c r="B142" s="88"/>
      <c r="C142" s="74"/>
      <c r="D142" s="74"/>
      <c r="E142" s="74"/>
      <c r="F142" s="74"/>
      <c r="G142" s="74"/>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row>
    <row r="143" spans="1:57" ht="12.75">
      <c r="A143" s="88"/>
      <c r="B143" s="88"/>
      <c r="C143" s="74"/>
      <c r="D143" s="74"/>
      <c r="E143" s="74"/>
      <c r="F143" s="74"/>
      <c r="G143" s="74"/>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row>
    <row r="144" spans="1:57" ht="12.75">
      <c r="A144" s="88"/>
      <c r="B144" s="88"/>
      <c r="C144" s="74"/>
      <c r="D144" s="74"/>
      <c r="E144" s="74"/>
      <c r="F144" s="74"/>
      <c r="G144" s="74"/>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row>
    <row r="145" spans="1:57" ht="12.75">
      <c r="A145" s="88"/>
      <c r="B145" s="88"/>
      <c r="C145" s="74"/>
      <c r="D145" s="74"/>
      <c r="E145" s="74"/>
      <c r="F145" s="74"/>
      <c r="G145" s="74"/>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row>
    <row r="146" spans="1:57" ht="12.75">
      <c r="A146" s="88"/>
      <c r="B146" s="88"/>
      <c r="C146" s="74"/>
      <c r="D146" s="74"/>
      <c r="E146" s="74"/>
      <c r="F146" s="74"/>
      <c r="G146" s="74"/>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row>
    <row r="147" spans="1:57" ht="12.75">
      <c r="A147" s="88"/>
      <c r="B147" s="88"/>
      <c r="C147" s="74"/>
      <c r="D147" s="74"/>
      <c r="E147" s="74"/>
      <c r="F147" s="74"/>
      <c r="G147" s="74"/>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row>
    <row r="148" spans="1:57" ht="12.75">
      <c r="A148" s="88"/>
      <c r="B148" s="74"/>
      <c r="C148" s="74"/>
      <c r="D148" s="74"/>
      <c r="E148" s="74"/>
      <c r="F148" s="74"/>
      <c r="G148" s="74"/>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row>
    <row r="149" spans="1:57" ht="12.7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row>
    <row r="150" spans="1:57" ht="12.7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row>
    <row r="151" spans="1:57" ht="12.7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row>
    <row r="152" spans="1:57" ht="12.7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row>
    <row r="153" spans="1:57" ht="12.7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row>
    <row r="154" spans="1:57" ht="12.7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row>
    <row r="155" spans="1:57" ht="12.7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row>
    <row r="156" spans="1:57" ht="12.7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row>
    <row r="157" spans="1:57" ht="12.7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row>
    <row r="158" spans="1:57" ht="12.7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row>
    <row r="159" spans="1:57" ht="12.7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row>
    <row r="160" spans="1:57" ht="12.7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row>
    <row r="161" spans="1:57" ht="12.7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row>
    <row r="162" spans="1:57" ht="12.7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row>
    <row r="163" spans="1:57" ht="12.7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row>
    <row r="164" spans="1:57" ht="12.7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row>
    <row r="165" spans="1:57" ht="12.7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row>
    <row r="166" spans="1:57" ht="12.7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row>
    <row r="167" spans="1:57" ht="12.7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row>
    <row r="168" spans="1:57" ht="12.7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row>
    <row r="169" spans="1:57" ht="12.7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row>
    <row r="170" spans="1:57" ht="12.7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row>
    <row r="171" spans="1:57" ht="12.7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row>
    <row r="172" spans="1:57" ht="12.7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row>
    <row r="173" spans="1:57" ht="12.7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row>
    <row r="174" spans="1:57" ht="12.7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row>
    <row r="175" spans="1:57" ht="12.7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row>
    <row r="176" spans="1:57" ht="12.7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row>
    <row r="177" spans="1:57" ht="12.7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row>
    <row r="178" spans="1:57" ht="12.7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row>
    <row r="179" spans="1:57" ht="12.7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row>
    <row r="180" spans="1:57" ht="12.7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row>
    <row r="181" spans="1:57" ht="12.7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row>
    <row r="182" spans="1:57" ht="12.7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row>
    <row r="183" spans="1:57" ht="12.7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row>
    <row r="184" spans="1:57" ht="12.7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row>
    <row r="185" spans="1:57" ht="12.7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row>
    <row r="186" spans="1:57" ht="12.7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row>
    <row r="187" spans="1:57" ht="12.7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row>
    <row r="188" spans="1:57" ht="12.7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row>
    <row r="189" spans="1:57" ht="12.7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row>
    <row r="190" spans="1:57" ht="12.7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row>
    <row r="191" spans="1:57" ht="12.7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row>
    <row r="192" spans="1:57" ht="12.7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row>
    <row r="193" spans="1:57" ht="12.7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row>
    <row r="194" spans="1:57" ht="12.7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row>
    <row r="195" spans="1:57" ht="12.7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row>
    <row r="196" spans="1:57" ht="12.7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row>
    <row r="197" spans="1:57" ht="12.7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row>
    <row r="198" spans="1:57" ht="12.7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row>
    <row r="199" spans="1:57" ht="12.7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row>
    <row r="200" spans="1:57" ht="12.7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row>
    <row r="201" spans="1:57" ht="12.7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row>
    <row r="202" spans="1:57" ht="12.7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row>
    <row r="203" spans="1:57" ht="12.7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row>
    <row r="204" spans="1:57" ht="12.7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row>
    <row r="205" spans="1:57" ht="12.7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row>
    <row r="206" spans="1:57" ht="12.7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row>
    <row r="207" spans="1:57" ht="12.7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row>
    <row r="208" spans="1:57" ht="12.7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row>
    <row r="209" spans="1:57" ht="12.7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row>
    <row r="210" spans="1:57" ht="12.7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row>
    <row r="211" spans="1:57" ht="12.7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row>
    <row r="212" spans="1:57" ht="12.7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row>
    <row r="213" spans="1:57" ht="12.7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row>
    <row r="214" spans="1:57" ht="12.7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row>
    <row r="215" spans="1:57" ht="12.7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row>
    <row r="216" spans="1:57" ht="12.7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row>
    <row r="217" spans="1:57" ht="12.7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row>
    <row r="218" spans="1:57" ht="12.7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row>
    <row r="219" spans="1:57" ht="12.7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row>
    <row r="220" spans="1:57" ht="12.7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row>
    <row r="221" spans="1:57" ht="12.7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row>
    <row r="222" spans="1:57" ht="12.7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row>
    <row r="223" spans="1:57" ht="12.7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row>
    <row r="224" spans="1:57" ht="12.7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row>
    <row r="225" spans="1:57" ht="12.7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row>
    <row r="226" spans="1:57" ht="12.7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row>
    <row r="227" spans="1:57" ht="12.7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row>
    <row r="228" spans="1:57" ht="12.7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row>
    <row r="229" spans="1:57" ht="12.7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row>
    <row r="230" spans="1:57" ht="12.7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row>
    <row r="231" spans="1:57" ht="12.7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row>
    <row r="232" spans="1:57" ht="12.7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row>
    <row r="233" spans="1:57" ht="12.7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row>
    <row r="234" spans="1:57" ht="12.7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row>
    <row r="235" spans="1:57" ht="12.7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row>
    <row r="236" spans="1:57" ht="12.7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row>
    <row r="237" spans="1:57" ht="12.7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row>
    <row r="238" spans="1:57" ht="12.7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row>
    <row r="239" spans="1:57" ht="12.7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row>
    <row r="240" spans="1:57" ht="12.7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row>
    <row r="241" spans="1:57" ht="12.7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row>
    <row r="242" spans="1:57" ht="12.7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row>
    <row r="243" spans="1:57" ht="12.7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row>
    <row r="244" spans="1:57" ht="12.7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row>
    <row r="245" spans="1:57" ht="12.7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row>
    <row r="246" spans="1:57" ht="12.7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row>
    <row r="247" spans="1:57" ht="12.7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row>
    <row r="248" spans="1:57" ht="12.7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row>
    <row r="249" spans="1:57" ht="12.7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row>
    <row r="250" spans="1:57" ht="12.7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row>
    <row r="251" spans="1:57" ht="12.7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row>
    <row r="252" spans="1:57" ht="12.7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row>
    <row r="253" spans="1:57" ht="12.7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row>
    <row r="254" spans="1:57" ht="12.7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row>
    <row r="255" spans="1:57" ht="12.7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row>
    <row r="256" spans="1:57" ht="12.7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row>
    <row r="257" spans="1:57" ht="12.7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row>
    <row r="258" spans="1:57" ht="12.7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row>
    <row r="259" spans="1:57" ht="12.7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row>
    <row r="260" spans="1:57" ht="12.7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row>
    <row r="261" spans="1:57" ht="12.7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row>
    <row r="262" spans="1:57" ht="12.7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row>
    <row r="263" spans="1:57" ht="12.7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row>
    <row r="264" spans="1:57" ht="12.7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row>
    <row r="265" spans="1:57" ht="12.7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row>
    <row r="266" spans="1:57" ht="12.7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row>
    <row r="267" spans="1:57" ht="12.7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row>
    <row r="268" spans="1:57" ht="12.7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row>
    <row r="269" spans="1:57" ht="12.7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row>
    <row r="270" spans="1:57" ht="12.7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row>
    <row r="271" spans="1:57" ht="12.7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row>
    <row r="272" spans="1:57" ht="12.7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row>
    <row r="273" spans="1:57" ht="12.7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row>
    <row r="274" spans="1:57" ht="12.7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row>
    <row r="275" spans="1:57" ht="12.7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row>
    <row r="276" spans="1:57" ht="12.7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row>
    <row r="277" spans="1:57" ht="12.7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row>
    <row r="278" spans="1:57" ht="12.7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row>
    <row r="279" spans="1:57" ht="12.7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row>
    <row r="280" spans="1:57" ht="12.7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row>
    <row r="281" spans="1:57" ht="12.7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row>
    <row r="282" spans="1:57" ht="12.7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row>
    <row r="283" spans="1:57" ht="12.7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row>
    <row r="284" spans="1:57" ht="12.7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row>
    <row r="285" spans="1:57" ht="12.7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row>
    <row r="286" spans="1:57" ht="12.7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row>
    <row r="287" spans="1:57" ht="12.7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row>
    <row r="288" spans="1:57" ht="12.7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row>
    <row r="289" spans="1:57" ht="12.7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row>
    <row r="290" spans="1:57" ht="12.7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row>
    <row r="291" spans="1:57" ht="12.7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row>
    <row r="292" spans="1:57" ht="12.7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row>
    <row r="293" spans="1:57" ht="12.7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row>
    <row r="294" spans="1:57" ht="12.7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row>
    <row r="295" spans="1:57" ht="12.7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row>
    <row r="296" spans="1:57" ht="12.7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row>
    <row r="297" spans="1:57" ht="12.7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row>
    <row r="298" spans="1:57" ht="12.7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row>
    <row r="299" spans="1:57" ht="12.7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row>
    <row r="300" spans="1:57" ht="12.7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row>
    <row r="301" spans="1:57" ht="12.7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row>
    <row r="302" spans="1:57" ht="12.7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row>
    <row r="303" spans="1:57" ht="12.7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row>
    <row r="304" spans="1:57" ht="12.7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row>
    <row r="305" spans="1:57" ht="12.7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row>
    <row r="306" spans="1:57" ht="12.7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row>
    <row r="307" spans="1:57" ht="12.7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row>
    <row r="308" spans="1:57" ht="12.7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row>
    <row r="309" spans="1:57" ht="12.7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row>
    <row r="310" spans="1:57" ht="12.7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row>
    <row r="311" spans="1:57" ht="12.7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row>
    <row r="312" spans="1:57" ht="12.7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row>
    <row r="313" spans="1:57" ht="12.7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row>
    <row r="314" spans="1:57" ht="12.7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row>
    <row r="315" spans="1:57" ht="12.7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row>
    <row r="316" spans="1:57" ht="12.7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row>
    <row r="317" spans="1:57" ht="12.7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row>
    <row r="318" spans="1:57" ht="12.7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row>
    <row r="319" spans="1:57" ht="12.7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row>
    <row r="320" spans="1:57" ht="12.7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row>
    <row r="321" spans="1:57" ht="12.7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row>
    <row r="322" spans="1:57" ht="12.7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row>
    <row r="323" spans="1:57" ht="12.7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row>
    <row r="324" spans="1:57" ht="12.7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row>
    <row r="325" spans="1:57" ht="12.7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row>
    <row r="326" spans="1:57" ht="12.7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row>
    <row r="327" spans="1:57" ht="12.7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row>
    <row r="328" spans="1:57" ht="12.7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row>
    <row r="329" spans="1:57" ht="12.7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row>
    <row r="330" spans="1:57" ht="12.7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row>
    <row r="331" spans="1:57" ht="12.7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row>
    <row r="332" spans="1:57" ht="12.7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row>
    <row r="333" spans="1:57" ht="12.7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row>
    <row r="334" spans="1:57" ht="12.7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row>
    <row r="335" spans="1:57" ht="12.7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row>
    <row r="336" spans="1:57" ht="12.7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row>
    <row r="337" spans="1:57" ht="12.7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row>
    <row r="338" spans="1:57" ht="12.7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row>
    <row r="339" spans="1:57" ht="12.7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row>
    <row r="340" spans="1:57" ht="12.7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row>
    <row r="341" spans="1:57" ht="12.7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row>
    <row r="342" spans="1:57" ht="12.7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row>
    <row r="343" spans="1:57" ht="12.7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row>
    <row r="344" spans="1:57" ht="12.7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row>
    <row r="345" spans="1:57" ht="12.7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row>
    <row r="346" spans="1:57" ht="12.7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row>
    <row r="347" spans="1:57" ht="12.7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row>
    <row r="348" spans="1:57" ht="12.7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row>
    <row r="349" spans="1:57" ht="12.7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row>
    <row r="350" spans="1:57" ht="12.7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row>
    <row r="351" spans="1:57" ht="12.7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row>
    <row r="352" spans="1:57" ht="12.7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row>
    <row r="353" spans="1:57" ht="12.7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row>
    <row r="354" spans="1:57" ht="12.7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row>
    <row r="355" spans="1:57" ht="12.7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row>
    <row r="356" spans="1:57" ht="12.7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row>
    <row r="357" spans="1:57" ht="12.7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row>
    <row r="358" spans="1:57" ht="12.7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row>
    <row r="359" spans="1:57" ht="12.7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row>
    <row r="360" spans="1:57" ht="12.7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row>
    <row r="361" spans="1:57" ht="12.7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row>
    <row r="362" spans="1:57" ht="12.7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row>
    <row r="363" spans="1:57" ht="12.7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row>
    <row r="364" spans="1:57" ht="12.7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row>
    <row r="365" spans="1:57" ht="12.7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row>
    <row r="366" spans="1:57" ht="12.7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row>
    <row r="367" spans="1:57" ht="12.7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row>
    <row r="368" spans="1:57" ht="12.7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row>
    <row r="369" spans="1:57" ht="12.7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row>
    <row r="370" spans="1:57" ht="12.7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row>
    <row r="371" spans="1:57" ht="12.7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row>
    <row r="372" spans="1:57" ht="12.75">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row>
    <row r="373" spans="1:57" ht="12.75">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row>
    <row r="374" spans="1:57" ht="12.75">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row>
    <row r="375" spans="1:57" ht="12.75">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row>
    <row r="376" spans="1:57" ht="12.75">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row>
    <row r="377" spans="1:57" ht="12.75">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row>
    <row r="378" spans="1:57" ht="12.75">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row>
    <row r="379" spans="1:57" ht="12.75">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row>
    <row r="380" spans="1:57" ht="12.75">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row>
    <row r="381" spans="1:57" ht="12.75">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row>
    <row r="382" spans="1:57" ht="12.75">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row>
    <row r="383" spans="1:57" ht="12.75">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row>
    <row r="384" spans="1:57" ht="12.75">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row>
    <row r="385" spans="1:57" ht="12.75">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row>
    <row r="386" spans="1:57" ht="12.75">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row>
    <row r="387" spans="1:57" ht="12.75">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row>
    <row r="388" spans="1:57" ht="12.75">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row>
    <row r="389" spans="1:57" ht="12.75">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row>
    <row r="390" spans="1:57" ht="12.75">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row>
    <row r="391" spans="1:57" ht="12.75">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row>
    <row r="392" spans="1:57" ht="12.75">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row>
    <row r="393" spans="1:57" ht="12.7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row>
    <row r="394" spans="1:57" ht="12.75">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row>
    <row r="395" spans="1:57" ht="12.75">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row>
    <row r="396" spans="1:57" ht="12.75">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row>
    <row r="397" spans="1:57" ht="12.75">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row>
    <row r="398" spans="1:57" ht="12.75">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row>
    <row r="399" spans="1:57" ht="12.75">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row>
    <row r="400" spans="1:57" ht="12.75">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row>
    <row r="401" spans="1:57" ht="12.75">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row>
    <row r="402" spans="1:57" ht="12.75">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row>
    <row r="403" spans="1:57" ht="12.75">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row>
    <row r="404" spans="1:57" ht="12.75">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row>
    <row r="405" spans="1:57" ht="12.75">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row>
    <row r="406" spans="1:57" ht="12.75">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row>
    <row r="407" spans="1:57" ht="12.75">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row>
    <row r="408" spans="1:57" ht="12.75">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row>
    <row r="409" spans="1:57" ht="12.75">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row>
    <row r="410" spans="1:57" ht="12.75">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row>
    <row r="411" spans="1:57" ht="12.75">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row>
    <row r="412" spans="1:57" ht="12.75">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row>
    <row r="413" spans="1:57" ht="12.75">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row>
    <row r="414" spans="1:57" ht="12.75">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row>
    <row r="415" spans="1:57" ht="12.75">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row>
    <row r="416" spans="1:57" ht="12.75">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row>
    <row r="417" spans="1:57" ht="12.75">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row>
    <row r="418" spans="1:57" ht="12.75">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row>
    <row r="419" spans="1:57" ht="12.75">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row>
    <row r="420" spans="1:57" ht="12.75">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row>
    <row r="421" spans="1:57" ht="12.75">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row>
    <row r="422" spans="1:57" ht="12.75">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row>
    <row r="423" spans="1:57" ht="12.75">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row>
    <row r="424" spans="1:57" ht="12.75">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row>
    <row r="425" spans="1:57" ht="12.75">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row>
    <row r="426" spans="1:57" ht="12.75">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row>
    <row r="427" spans="1:57" ht="12.75">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row>
    <row r="428" spans="1:57" ht="12.75">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row>
    <row r="429" spans="1:57" ht="12.75">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row>
    <row r="430" spans="1:57" ht="12.75">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row>
    <row r="431" spans="1:57" ht="12.75">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row>
    <row r="432" spans="1:57" ht="12.75">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row>
    <row r="433" spans="1:57" ht="12.75">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row>
    <row r="434" spans="1:57" ht="12.75">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row>
    <row r="435" spans="1:57" ht="12.75">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row>
    <row r="436" spans="1:57" ht="12.75">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row>
    <row r="437" spans="1:57" ht="12.7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row>
    <row r="438" spans="1:57" ht="12.75">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row>
    <row r="439" spans="1:57" ht="12.75">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row>
    <row r="440" spans="1:57" ht="12.75">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row>
    <row r="441" spans="1:57" ht="12.75">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row>
    <row r="442" spans="1:57" ht="12.75">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row>
    <row r="443" spans="1:57" ht="12.75">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row>
    <row r="444" spans="1:57" ht="12.75">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row>
    <row r="445" spans="1:57" ht="12.75">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row>
    <row r="446" spans="1:57" ht="12.75">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row>
    <row r="447" spans="1:57" ht="12.75">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row>
    <row r="448" spans="1:57" ht="12.75">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row>
    <row r="449" spans="1:57" ht="12.75">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row>
    <row r="450" spans="1:57" ht="12.75">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row>
    <row r="451" spans="1:57" ht="12.75">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row>
    <row r="452" spans="1:57" ht="12.75">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row>
    <row r="453" spans="1:57" ht="12.75">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row>
    <row r="454" spans="1:57" ht="12.75">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row>
    <row r="455" spans="1:57" ht="12.75">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row>
    <row r="456" spans="1:57" ht="12.75">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row>
    <row r="457" spans="1:57" ht="12.75">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row>
    <row r="458" spans="1:57" ht="12.75">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row>
    <row r="459" spans="1:57" ht="12.75">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row>
    <row r="460" spans="1:57" ht="12.75">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row>
    <row r="461" spans="1:57" ht="12.75">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row>
    <row r="462" spans="1:57" ht="12.75">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row>
    <row r="463" spans="1:57" ht="12.75">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row>
    <row r="464" spans="1:57" ht="12.75">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row>
    <row r="465" spans="1:57" ht="12.75">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row>
    <row r="466" spans="1:57" ht="12.75">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row>
    <row r="467" spans="1:57" ht="12.75">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row>
    <row r="468" spans="1:57" ht="12.75">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row>
    <row r="469" spans="1:57" ht="12.75">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row>
    <row r="470" spans="1:57" ht="12.75">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row>
    <row r="471" spans="1:57" ht="12.75">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row>
    <row r="472" spans="1:57" ht="12.75">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row>
    <row r="473" spans="1:57" ht="12.75">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row>
    <row r="474" spans="1:57" ht="12.75">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row>
    <row r="475" spans="1:57" ht="12.75">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row>
    <row r="476" spans="1:57" ht="12.75">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row>
    <row r="477" spans="1:57" ht="12.75">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row>
    <row r="478" spans="1:57" ht="12.75">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row>
    <row r="479" spans="1:57" ht="12.75">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row>
    <row r="480" spans="1:57" ht="12.75">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row>
    <row r="481" spans="1:57" ht="12.7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row>
    <row r="482" spans="1:57" ht="12.75">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row>
    <row r="483" spans="1:57" ht="12.75">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row>
    <row r="484" spans="1:57" ht="12.75">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row>
    <row r="485" spans="1:57" ht="12.75">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row>
    <row r="486" spans="1:57" ht="12.75">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row>
    <row r="487" spans="1:57" ht="12.75">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row>
    <row r="488" spans="1:57" ht="12.75">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row>
    <row r="489" spans="1:57" ht="12.75">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row>
    <row r="490" spans="1:57" ht="12.75">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row>
    <row r="491" spans="1:57" ht="12.75">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row>
    <row r="492" spans="1:57" ht="12.75">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row>
    <row r="493" spans="1:57" ht="12.75">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row>
    <row r="494" spans="1:57" ht="12.75">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row>
    <row r="495" spans="1:57" ht="12.75">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row>
    <row r="496" spans="1:57" ht="12.75">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row>
    <row r="497" spans="1:57" ht="12.75">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row>
    <row r="498" spans="1:57" ht="12.75">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row>
    <row r="499" spans="1:57" ht="12.75">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row>
    <row r="500" spans="1:57" ht="12.75">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row>
    <row r="501" spans="1:57" ht="12.75">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row>
    <row r="502" spans="1:57" ht="12.75">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row>
    <row r="503" spans="1:57" ht="12.75">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row>
    <row r="504" spans="1:57" ht="12.75">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row>
    <row r="505" spans="1:57" ht="12.75">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row>
    <row r="506" spans="1:57" ht="12.75">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row>
    <row r="507" spans="1:57" ht="12.75">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row>
    <row r="508" spans="1:57" ht="12.75">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row>
    <row r="509" spans="1:57" ht="12.75">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row>
    <row r="510" spans="1:57" ht="12.75">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row>
    <row r="511" spans="1:57" ht="12.75">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row>
    <row r="512" spans="1:57" ht="12.75">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row>
    <row r="513" spans="1:57" ht="12.75">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row>
    <row r="514" spans="1:57" ht="12.75">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row>
    <row r="515" spans="1:57" ht="12.75">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row>
    <row r="516" spans="1:57" ht="12.75">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row>
    <row r="517" spans="1:57" ht="12.75">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row>
    <row r="518" spans="1:57" ht="12.75">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row>
    <row r="519" spans="1:57" ht="12.75">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row>
    <row r="520" spans="1:57" ht="12.75">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row>
    <row r="521" spans="1:57" ht="12.75">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row>
    <row r="522" spans="1:57" ht="12.75">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row>
    <row r="523" spans="1:57" ht="12.75">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row>
    <row r="524" spans="1:57" ht="12.75">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row>
    <row r="525" spans="1:57" ht="12.75">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row>
    <row r="526" spans="1:57" ht="12.75">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row>
    <row r="527" spans="1:57" ht="12.75">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row>
    <row r="528" spans="1:57" ht="12.75">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row>
    <row r="529" spans="1:57" ht="12.75">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row>
    <row r="530" spans="1:57" ht="12.75">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row>
    <row r="531" spans="1:57" ht="12.75">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row>
    <row r="532" spans="1:57" ht="12.75">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row>
    <row r="533" spans="1:57" ht="12.75">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row>
    <row r="534" spans="1:57" ht="12.75">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row>
    <row r="535" spans="1:57" ht="12.75">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row>
    <row r="536" spans="1:57" ht="12.75">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row>
    <row r="537" spans="1:57" ht="12.75">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row>
    <row r="538" spans="1:57" ht="12.75">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row>
    <row r="539" spans="1:57" ht="12.75">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row>
    <row r="540" spans="1:57" ht="12.75">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row>
    <row r="541" spans="1:57" ht="12.75">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row>
    <row r="542" spans="1:57" ht="12.75">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row>
    <row r="543" spans="1:57" ht="12.75">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row>
    <row r="544" spans="1:57" ht="12.75">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row>
    <row r="545" spans="1:57" ht="12.75">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row>
    <row r="546" spans="1:57" ht="12.75">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row>
    <row r="547" spans="1:57" ht="12.75">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row>
    <row r="548" spans="1:57" ht="12.75">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row>
    <row r="549" spans="1:57" ht="12.75">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row>
    <row r="550" spans="1:57" ht="12.75">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row>
    <row r="551" spans="1:57" ht="12.75">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row>
    <row r="552" spans="1:57" ht="12.75">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row>
    <row r="553" spans="1:57" ht="12.75">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row>
    <row r="554" spans="1:57" ht="12.75">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row>
    <row r="555" spans="1:57" ht="12.75">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row>
    <row r="556" spans="1:57" ht="12.75">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row>
    <row r="557" spans="1:57" ht="12.75">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row>
    <row r="558" spans="1:57" ht="12.75">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row>
    <row r="559" spans="1:57" ht="12.75">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row>
    <row r="560" spans="1:57" ht="12.75">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row>
    <row r="561" spans="1:57" ht="12.75">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row>
    <row r="562" spans="1:57" ht="12.75">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row>
    <row r="563" spans="1:57" ht="12.75">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row>
    <row r="564" spans="1:57" ht="12.75">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row>
    <row r="565" spans="1:57" ht="12.75">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row>
    <row r="566" spans="1:57" ht="12.75">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row>
    <row r="567" spans="1:57" ht="12.75">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row>
    <row r="568" spans="1:57" ht="12.75">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row>
    <row r="569" spans="1:57" ht="12.7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row>
    <row r="570" spans="1:57" ht="12.75">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c r="AZ570" s="89"/>
      <c r="BA570" s="89"/>
      <c r="BB570" s="89"/>
      <c r="BC570" s="89"/>
      <c r="BD570" s="89"/>
      <c r="BE570" s="89"/>
    </row>
    <row r="571" spans="1:57" ht="12.7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row>
    <row r="572" spans="1:57" ht="12.75">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row>
    <row r="573" spans="1:57" ht="12.75">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row>
    <row r="574" spans="1:57" ht="12.75">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row>
    <row r="575" spans="1:57" ht="12.75">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row>
    <row r="576" spans="1:57" ht="12.75">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row>
    <row r="577" spans="1:57" ht="12.75">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row>
    <row r="578" spans="1:57" ht="12.75">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row>
    <row r="579" spans="1:57" ht="12.75">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row>
    <row r="580" spans="1:57" ht="12.75">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row>
    <row r="581" spans="1:57" ht="12.75">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row>
    <row r="582" spans="1:57" ht="12.7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row>
    <row r="583" spans="1:57" ht="12.75">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c r="AZ583" s="89"/>
      <c r="BA583" s="89"/>
      <c r="BB583" s="89"/>
      <c r="BC583" s="89"/>
      <c r="BD583" s="89"/>
      <c r="BE583" s="89"/>
    </row>
    <row r="584" spans="1:57" ht="12.7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row>
    <row r="585" spans="1:57" ht="12.75">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c r="AZ585" s="89"/>
      <c r="BA585" s="89"/>
      <c r="BB585" s="89"/>
      <c r="BC585" s="89"/>
      <c r="BD585" s="89"/>
      <c r="BE585" s="89"/>
    </row>
    <row r="586" spans="1:57" ht="12.7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row>
    <row r="587" spans="1:57" ht="12.75">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row>
    <row r="588" spans="1:57" ht="12.75">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row>
    <row r="589" spans="1:57" ht="12.75">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row>
    <row r="590" spans="1:57" ht="12.75">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row>
    <row r="591" spans="1:57" ht="12.75">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c r="AZ591" s="89"/>
      <c r="BA591" s="89"/>
      <c r="BB591" s="89"/>
      <c r="BC591" s="89"/>
      <c r="BD591" s="89"/>
      <c r="BE591" s="89"/>
    </row>
    <row r="592" spans="1:57" ht="12.75">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c r="AZ592" s="89"/>
      <c r="BA592" s="89"/>
      <c r="BB592" s="89"/>
      <c r="BC592" s="89"/>
      <c r="BD592" s="89"/>
      <c r="BE592" s="89"/>
    </row>
    <row r="593" spans="1:57" ht="12.75">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c r="AZ593" s="89"/>
      <c r="BA593" s="89"/>
      <c r="BB593" s="89"/>
      <c r="BC593" s="89"/>
      <c r="BD593" s="89"/>
      <c r="BE593" s="89"/>
    </row>
    <row r="594" spans="1:57" ht="12.75">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c r="AZ594" s="89"/>
      <c r="BA594" s="89"/>
      <c r="BB594" s="89"/>
      <c r="BC594" s="89"/>
      <c r="BD594" s="89"/>
      <c r="BE594" s="89"/>
    </row>
    <row r="595" spans="1:57" ht="12.75">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row>
    <row r="596" spans="1:57" ht="12.75">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c r="AZ596" s="89"/>
      <c r="BA596" s="89"/>
      <c r="BB596" s="89"/>
      <c r="BC596" s="89"/>
      <c r="BD596" s="89"/>
      <c r="BE596" s="89"/>
    </row>
    <row r="597" spans="1:57" ht="12.75">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c r="AZ597" s="89"/>
      <c r="BA597" s="89"/>
      <c r="BB597" s="89"/>
      <c r="BC597" s="89"/>
      <c r="BD597" s="89"/>
      <c r="BE597" s="89"/>
    </row>
    <row r="598" spans="1:57" ht="12.75">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c r="AZ598" s="89"/>
      <c r="BA598" s="89"/>
      <c r="BB598" s="89"/>
      <c r="BC598" s="89"/>
      <c r="BD598" s="89"/>
      <c r="BE598" s="89"/>
    </row>
    <row r="599" spans="1:57" ht="12.75">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c r="AZ599" s="89"/>
      <c r="BA599" s="89"/>
      <c r="BB599" s="89"/>
      <c r="BC599" s="89"/>
      <c r="BD599" s="89"/>
      <c r="BE599" s="89"/>
    </row>
    <row r="600" spans="1:57" ht="12.75">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c r="AZ600" s="89"/>
      <c r="BA600" s="89"/>
      <c r="BB600" s="89"/>
      <c r="BC600" s="89"/>
      <c r="BD600" s="89"/>
      <c r="BE600" s="89"/>
    </row>
    <row r="601" spans="1:57" ht="12.75">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c r="AZ601" s="89"/>
      <c r="BA601" s="89"/>
      <c r="BB601" s="89"/>
      <c r="BC601" s="89"/>
      <c r="BD601" s="89"/>
      <c r="BE601" s="89"/>
    </row>
    <row r="602" spans="1:57" ht="12.75">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c r="AZ602" s="89"/>
      <c r="BA602" s="89"/>
      <c r="BB602" s="89"/>
      <c r="BC602" s="89"/>
      <c r="BD602" s="89"/>
      <c r="BE602" s="89"/>
    </row>
    <row r="603" spans="1:57" ht="12.75">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c r="AZ603" s="89"/>
      <c r="BA603" s="89"/>
      <c r="BB603" s="89"/>
      <c r="BC603" s="89"/>
      <c r="BD603" s="89"/>
      <c r="BE603" s="89"/>
    </row>
    <row r="604" spans="1:57" ht="12.75">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c r="AZ604" s="89"/>
      <c r="BA604" s="89"/>
      <c r="BB604" s="89"/>
      <c r="BC604" s="89"/>
      <c r="BD604" s="89"/>
      <c r="BE604" s="89"/>
    </row>
    <row r="605" spans="1:57" ht="12.75">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row>
    <row r="606" spans="1:57" ht="12.75">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c r="AZ606" s="89"/>
      <c r="BA606" s="89"/>
      <c r="BB606" s="89"/>
      <c r="BC606" s="89"/>
      <c r="BD606" s="89"/>
      <c r="BE606" s="89"/>
    </row>
    <row r="607" spans="1:57" ht="12.75">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c r="AZ607" s="89"/>
      <c r="BA607" s="89"/>
      <c r="BB607" s="89"/>
      <c r="BC607" s="89"/>
      <c r="BD607" s="89"/>
      <c r="BE607" s="89"/>
    </row>
    <row r="608" spans="1:57" ht="12.75">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c r="AZ608" s="89"/>
      <c r="BA608" s="89"/>
      <c r="BB608" s="89"/>
      <c r="BC608" s="89"/>
      <c r="BD608" s="89"/>
      <c r="BE608" s="89"/>
    </row>
    <row r="609" spans="1:57" ht="12.75">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c r="AZ609" s="89"/>
      <c r="BA609" s="89"/>
      <c r="BB609" s="89"/>
      <c r="BC609" s="89"/>
      <c r="BD609" s="89"/>
      <c r="BE609" s="89"/>
    </row>
    <row r="610" spans="1:57" ht="12.75">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c r="AZ610" s="89"/>
      <c r="BA610" s="89"/>
      <c r="BB610" s="89"/>
      <c r="BC610" s="89"/>
      <c r="BD610" s="89"/>
      <c r="BE610" s="89"/>
    </row>
    <row r="611" spans="1:57" ht="12.75">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c r="AZ611" s="89"/>
      <c r="BA611" s="89"/>
      <c r="BB611" s="89"/>
      <c r="BC611" s="89"/>
      <c r="BD611" s="89"/>
      <c r="BE611" s="89"/>
    </row>
    <row r="612" spans="1:57" ht="12.75">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c r="AZ612" s="89"/>
      <c r="BA612" s="89"/>
      <c r="BB612" s="89"/>
      <c r="BC612" s="89"/>
      <c r="BD612" s="89"/>
      <c r="BE612" s="89"/>
    </row>
    <row r="613" spans="1:57" ht="12.75">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c r="AZ613" s="89"/>
      <c r="BA613" s="89"/>
      <c r="BB613" s="89"/>
      <c r="BC613" s="89"/>
      <c r="BD613" s="89"/>
      <c r="BE613" s="89"/>
    </row>
    <row r="614" spans="1:57" ht="12.75">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c r="AZ614" s="89"/>
      <c r="BA614" s="89"/>
      <c r="BB614" s="89"/>
      <c r="BC614" s="89"/>
      <c r="BD614" s="89"/>
      <c r="BE614" s="89"/>
    </row>
    <row r="615" spans="1:57" ht="12.75">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c r="AZ615" s="89"/>
      <c r="BA615" s="89"/>
      <c r="BB615" s="89"/>
      <c r="BC615" s="89"/>
      <c r="BD615" s="89"/>
      <c r="BE615" s="89"/>
    </row>
    <row r="616" spans="1:57" ht="12.75">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c r="AZ616" s="89"/>
      <c r="BA616" s="89"/>
      <c r="BB616" s="89"/>
      <c r="BC616" s="89"/>
      <c r="BD616" s="89"/>
      <c r="BE616" s="89"/>
    </row>
    <row r="617" spans="1:57" ht="12.75">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c r="AZ617" s="89"/>
      <c r="BA617" s="89"/>
      <c r="BB617" s="89"/>
      <c r="BC617" s="89"/>
      <c r="BD617" s="89"/>
      <c r="BE617" s="89"/>
    </row>
    <row r="618" spans="1:57" ht="12.75">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row>
    <row r="619" spans="1:57" ht="12.75">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c r="AY619" s="89"/>
      <c r="AZ619" s="89"/>
      <c r="BA619" s="89"/>
      <c r="BB619" s="89"/>
      <c r="BC619" s="89"/>
      <c r="BD619" s="89"/>
      <c r="BE619" s="89"/>
    </row>
    <row r="620" spans="1:57" ht="12.75">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c r="AY620" s="89"/>
      <c r="AZ620" s="89"/>
      <c r="BA620" s="89"/>
      <c r="BB620" s="89"/>
      <c r="BC620" s="89"/>
      <c r="BD620" s="89"/>
      <c r="BE620" s="89"/>
    </row>
    <row r="621" spans="1:57" ht="12.75">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c r="AY621" s="89"/>
      <c r="AZ621" s="89"/>
      <c r="BA621" s="89"/>
      <c r="BB621" s="89"/>
      <c r="BC621" s="89"/>
      <c r="BD621" s="89"/>
      <c r="BE621" s="89"/>
    </row>
    <row r="622" spans="1:57" ht="12.75">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c r="AZ622" s="89"/>
      <c r="BA622" s="89"/>
      <c r="BB622" s="89"/>
      <c r="BC622" s="89"/>
      <c r="BD622" s="89"/>
      <c r="BE622" s="89"/>
    </row>
    <row r="623" spans="1:57" ht="12.75">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c r="AZ623" s="89"/>
      <c r="BA623" s="89"/>
      <c r="BB623" s="89"/>
      <c r="BC623" s="89"/>
      <c r="BD623" s="89"/>
      <c r="BE623" s="89"/>
    </row>
    <row r="624" spans="1:57" ht="12.75">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c r="AZ624" s="89"/>
      <c r="BA624" s="89"/>
      <c r="BB624" s="89"/>
      <c r="BC624" s="89"/>
      <c r="BD624" s="89"/>
      <c r="BE624" s="89"/>
    </row>
    <row r="625" spans="1:57" ht="12.75">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c r="AZ625" s="89"/>
      <c r="BA625" s="89"/>
      <c r="BB625" s="89"/>
      <c r="BC625" s="89"/>
      <c r="BD625" s="89"/>
      <c r="BE625" s="89"/>
    </row>
    <row r="626" spans="1:57" ht="12.75">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c r="AZ626" s="89"/>
      <c r="BA626" s="89"/>
      <c r="BB626" s="89"/>
      <c r="BC626" s="89"/>
      <c r="BD626" s="89"/>
      <c r="BE626" s="89"/>
    </row>
    <row r="627" spans="1:57" ht="12.75">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c r="AZ627" s="89"/>
      <c r="BA627" s="89"/>
      <c r="BB627" s="89"/>
      <c r="BC627" s="89"/>
      <c r="BD627" s="89"/>
      <c r="BE627" s="89"/>
    </row>
    <row r="628" spans="1:57" ht="12.75">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c r="AZ628" s="89"/>
      <c r="BA628" s="89"/>
      <c r="BB628" s="89"/>
      <c r="BC628" s="89"/>
      <c r="BD628" s="89"/>
      <c r="BE628" s="89"/>
    </row>
    <row r="629" spans="1:57" ht="12.75">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c r="AZ629" s="89"/>
      <c r="BA629" s="89"/>
      <c r="BB629" s="89"/>
      <c r="BC629" s="89"/>
      <c r="BD629" s="89"/>
      <c r="BE629" s="89"/>
    </row>
    <row r="630" spans="1:57" ht="12.75">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c r="AZ630" s="89"/>
      <c r="BA630" s="89"/>
      <c r="BB630" s="89"/>
      <c r="BC630" s="89"/>
      <c r="BD630" s="89"/>
      <c r="BE630" s="89"/>
    </row>
    <row r="631" spans="1:57" ht="12.75">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c r="AY631" s="89"/>
      <c r="AZ631" s="89"/>
      <c r="BA631" s="89"/>
      <c r="BB631" s="89"/>
      <c r="BC631" s="89"/>
      <c r="BD631" s="89"/>
      <c r="BE631" s="89"/>
    </row>
    <row r="632" spans="1:57" ht="12.75">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c r="AY632" s="89"/>
      <c r="AZ632" s="89"/>
      <c r="BA632" s="89"/>
      <c r="BB632" s="89"/>
      <c r="BC632" s="89"/>
      <c r="BD632" s="89"/>
      <c r="BE632" s="89"/>
    </row>
    <row r="633" spans="1:57" ht="12.75">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c r="AY633" s="89"/>
      <c r="AZ633" s="89"/>
      <c r="BA633" s="89"/>
      <c r="BB633" s="89"/>
      <c r="BC633" s="89"/>
      <c r="BD633" s="89"/>
      <c r="BE633" s="89"/>
    </row>
    <row r="634" spans="1:57" ht="12.75">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c r="AU634" s="89"/>
      <c r="AV634" s="89"/>
      <c r="AW634" s="89"/>
      <c r="AX634" s="89"/>
      <c r="AY634" s="89"/>
      <c r="AZ634" s="89"/>
      <c r="BA634" s="89"/>
      <c r="BB634" s="89"/>
      <c r="BC634" s="89"/>
      <c r="BD634" s="89"/>
      <c r="BE634" s="89"/>
    </row>
    <row r="635" spans="1:57" ht="12.75">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c r="AU635" s="89"/>
      <c r="AV635" s="89"/>
      <c r="AW635" s="89"/>
      <c r="AX635" s="89"/>
      <c r="AY635" s="89"/>
      <c r="AZ635" s="89"/>
      <c r="BA635" s="89"/>
      <c r="BB635" s="89"/>
      <c r="BC635" s="89"/>
      <c r="BD635" s="89"/>
      <c r="BE635" s="89"/>
    </row>
    <row r="636" spans="1:57" ht="12.75">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c r="AU636" s="89"/>
      <c r="AV636" s="89"/>
      <c r="AW636" s="89"/>
      <c r="AX636" s="89"/>
      <c r="AY636" s="89"/>
      <c r="AZ636" s="89"/>
      <c r="BA636" s="89"/>
      <c r="BB636" s="89"/>
      <c r="BC636" s="89"/>
      <c r="BD636" s="89"/>
      <c r="BE636" s="89"/>
    </row>
    <row r="637" spans="1:57" ht="12.75">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c r="AY637" s="89"/>
      <c r="AZ637" s="89"/>
      <c r="BA637" s="89"/>
      <c r="BB637" s="89"/>
      <c r="BC637" s="89"/>
      <c r="BD637" s="89"/>
      <c r="BE637" s="89"/>
    </row>
    <row r="638" spans="1:57" ht="12.75">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c r="AU638" s="89"/>
      <c r="AV638" s="89"/>
      <c r="AW638" s="89"/>
      <c r="AX638" s="89"/>
      <c r="AY638" s="89"/>
      <c r="AZ638" s="89"/>
      <c r="BA638" s="89"/>
      <c r="BB638" s="89"/>
      <c r="BC638" s="89"/>
      <c r="BD638" s="89"/>
      <c r="BE638" s="89"/>
    </row>
    <row r="639" spans="1:57" ht="12.75">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c r="AU639" s="89"/>
      <c r="AV639" s="89"/>
      <c r="AW639" s="89"/>
      <c r="AX639" s="89"/>
      <c r="AY639" s="89"/>
      <c r="AZ639" s="89"/>
      <c r="BA639" s="89"/>
      <c r="BB639" s="89"/>
      <c r="BC639" s="89"/>
      <c r="BD639" s="89"/>
      <c r="BE639" s="89"/>
    </row>
    <row r="640" spans="1:57" ht="12.75">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c r="AU640" s="89"/>
      <c r="AV640" s="89"/>
      <c r="AW640" s="89"/>
      <c r="AX640" s="89"/>
      <c r="AY640" s="89"/>
      <c r="AZ640" s="89"/>
      <c r="BA640" s="89"/>
      <c r="BB640" s="89"/>
      <c r="BC640" s="89"/>
      <c r="BD640" s="89"/>
      <c r="BE640" s="89"/>
    </row>
    <row r="641" spans="1:57" ht="12.75">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c r="AU641" s="89"/>
      <c r="AV641" s="89"/>
      <c r="AW641" s="89"/>
      <c r="AX641" s="89"/>
      <c r="AY641" s="89"/>
      <c r="AZ641" s="89"/>
      <c r="BA641" s="89"/>
      <c r="BB641" s="89"/>
      <c r="BC641" s="89"/>
      <c r="BD641" s="89"/>
      <c r="BE641" s="89"/>
    </row>
    <row r="642" spans="1:57" ht="12.75">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c r="AU642" s="89"/>
      <c r="AV642" s="89"/>
      <c r="AW642" s="89"/>
      <c r="AX642" s="89"/>
      <c r="AY642" s="89"/>
      <c r="AZ642" s="89"/>
      <c r="BA642" s="89"/>
      <c r="BB642" s="89"/>
      <c r="BC642" s="89"/>
      <c r="BD642" s="89"/>
      <c r="BE642" s="89"/>
    </row>
    <row r="643" spans="1:57" ht="12.75">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89"/>
      <c r="AY643" s="89"/>
      <c r="AZ643" s="89"/>
      <c r="BA643" s="89"/>
      <c r="BB643" s="89"/>
      <c r="BC643" s="89"/>
      <c r="BD643" s="89"/>
      <c r="BE643" s="89"/>
    </row>
    <row r="644" spans="1:57" ht="12.75">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89"/>
      <c r="AY644" s="89"/>
      <c r="AZ644" s="89"/>
      <c r="BA644" s="89"/>
      <c r="BB644" s="89"/>
      <c r="BC644" s="89"/>
      <c r="BD644" s="89"/>
      <c r="BE644" s="89"/>
    </row>
    <row r="645" spans="1:57" ht="12.75">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89"/>
      <c r="AY645" s="89"/>
      <c r="AZ645" s="89"/>
      <c r="BA645" s="89"/>
      <c r="BB645" s="89"/>
      <c r="BC645" s="89"/>
      <c r="BD645" s="89"/>
      <c r="BE645" s="89"/>
    </row>
    <row r="646" spans="1:57" ht="12.75">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c r="AY646" s="89"/>
      <c r="AZ646" s="89"/>
      <c r="BA646" s="89"/>
      <c r="BB646" s="89"/>
      <c r="BC646" s="89"/>
      <c r="BD646" s="89"/>
      <c r="BE646" s="89"/>
    </row>
    <row r="647" spans="1:57" ht="12.75">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c r="AY647" s="89"/>
      <c r="AZ647" s="89"/>
      <c r="BA647" s="89"/>
      <c r="BB647" s="89"/>
      <c r="BC647" s="89"/>
      <c r="BD647" s="89"/>
      <c r="BE647" s="89"/>
    </row>
    <row r="648" spans="1:57" ht="12.75">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c r="AY648" s="89"/>
      <c r="AZ648" s="89"/>
      <c r="BA648" s="89"/>
      <c r="BB648" s="89"/>
      <c r="BC648" s="89"/>
      <c r="BD648" s="89"/>
      <c r="BE648" s="89"/>
    </row>
    <row r="649" spans="1:57" ht="12.75">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c r="AY649" s="89"/>
      <c r="AZ649" s="89"/>
      <c r="BA649" s="89"/>
      <c r="BB649" s="89"/>
      <c r="BC649" s="89"/>
      <c r="BD649" s="89"/>
      <c r="BE649" s="89"/>
    </row>
    <row r="650" spans="1:57" ht="12.75">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c r="AY650" s="89"/>
      <c r="AZ650" s="89"/>
      <c r="BA650" s="89"/>
      <c r="BB650" s="89"/>
      <c r="BC650" s="89"/>
      <c r="BD650" s="89"/>
      <c r="BE650" s="89"/>
    </row>
    <row r="651" spans="1:57" ht="12.75">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c r="AU651" s="89"/>
      <c r="AV651" s="89"/>
      <c r="AW651" s="89"/>
      <c r="AX651" s="89"/>
      <c r="AY651" s="89"/>
      <c r="AZ651" s="89"/>
      <c r="BA651" s="89"/>
      <c r="BB651" s="89"/>
      <c r="BC651" s="89"/>
      <c r="BD651" s="89"/>
      <c r="BE651" s="89"/>
    </row>
    <row r="652" spans="1:57" ht="12.75">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c r="AU652" s="89"/>
      <c r="AV652" s="89"/>
      <c r="AW652" s="89"/>
      <c r="AX652" s="89"/>
      <c r="AY652" s="89"/>
      <c r="AZ652" s="89"/>
      <c r="BA652" s="89"/>
      <c r="BB652" s="89"/>
      <c r="BC652" s="89"/>
      <c r="BD652" s="89"/>
      <c r="BE652" s="89"/>
    </row>
    <row r="653" spans="1:57" ht="12.75">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c r="AU653" s="89"/>
      <c r="AV653" s="89"/>
      <c r="AW653" s="89"/>
      <c r="AX653" s="89"/>
      <c r="AY653" s="89"/>
      <c r="AZ653" s="89"/>
      <c r="BA653" s="89"/>
      <c r="BB653" s="89"/>
      <c r="BC653" s="89"/>
      <c r="BD653" s="89"/>
      <c r="BE653" s="89"/>
    </row>
    <row r="654" spans="1:57" ht="12.75">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c r="AU654" s="89"/>
      <c r="AV654" s="89"/>
      <c r="AW654" s="89"/>
      <c r="AX654" s="89"/>
      <c r="AY654" s="89"/>
      <c r="AZ654" s="89"/>
      <c r="BA654" s="89"/>
      <c r="BB654" s="89"/>
      <c r="BC654" s="89"/>
      <c r="BD654" s="89"/>
      <c r="BE654" s="89"/>
    </row>
    <row r="655" spans="1:57" ht="12.75">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c r="AY655" s="89"/>
      <c r="AZ655" s="89"/>
      <c r="BA655" s="89"/>
      <c r="BB655" s="89"/>
      <c r="BC655" s="89"/>
      <c r="BD655" s="89"/>
      <c r="BE655" s="89"/>
    </row>
    <row r="656" spans="1:57" ht="12.75">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c r="AU656" s="89"/>
      <c r="AV656" s="89"/>
      <c r="AW656" s="89"/>
      <c r="AX656" s="89"/>
      <c r="AY656" s="89"/>
      <c r="AZ656" s="89"/>
      <c r="BA656" s="89"/>
      <c r="BB656" s="89"/>
      <c r="BC656" s="89"/>
      <c r="BD656" s="89"/>
      <c r="BE656" s="89"/>
    </row>
    <row r="657" spans="1:57" ht="12.75">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c r="AU657" s="89"/>
      <c r="AV657" s="89"/>
      <c r="AW657" s="89"/>
      <c r="AX657" s="89"/>
      <c r="AY657" s="89"/>
      <c r="AZ657" s="89"/>
      <c r="BA657" s="89"/>
      <c r="BB657" s="89"/>
      <c r="BC657" s="89"/>
      <c r="BD657" s="89"/>
      <c r="BE657" s="89"/>
    </row>
    <row r="658" spans="1:57" ht="12.75">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c r="AU658" s="89"/>
      <c r="AV658" s="89"/>
      <c r="AW658" s="89"/>
      <c r="AX658" s="89"/>
      <c r="AY658" s="89"/>
      <c r="AZ658" s="89"/>
      <c r="BA658" s="89"/>
      <c r="BB658" s="89"/>
      <c r="BC658" s="89"/>
      <c r="BD658" s="89"/>
      <c r="BE658" s="89"/>
    </row>
    <row r="659" spans="1:57" ht="12.75">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c r="AU659" s="89"/>
      <c r="AV659" s="89"/>
      <c r="AW659" s="89"/>
      <c r="AX659" s="89"/>
      <c r="AY659" s="89"/>
      <c r="AZ659" s="89"/>
      <c r="BA659" s="89"/>
      <c r="BB659" s="89"/>
      <c r="BC659" s="89"/>
      <c r="BD659" s="89"/>
      <c r="BE659" s="89"/>
    </row>
    <row r="660" spans="1:57" ht="12.75">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c r="AU660" s="89"/>
      <c r="AV660" s="89"/>
      <c r="AW660" s="89"/>
      <c r="AX660" s="89"/>
      <c r="AY660" s="89"/>
      <c r="AZ660" s="89"/>
      <c r="BA660" s="89"/>
      <c r="BB660" s="89"/>
      <c r="BC660" s="89"/>
      <c r="BD660" s="89"/>
      <c r="BE660" s="89"/>
    </row>
    <row r="661" spans="1:57" ht="12.75">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c r="AU661" s="89"/>
      <c r="AV661" s="89"/>
      <c r="AW661" s="89"/>
      <c r="AX661" s="89"/>
      <c r="AY661" s="89"/>
      <c r="AZ661" s="89"/>
      <c r="BA661" s="89"/>
      <c r="BB661" s="89"/>
      <c r="BC661" s="89"/>
      <c r="BD661" s="89"/>
      <c r="BE661" s="89"/>
    </row>
    <row r="662" spans="1:57" ht="12.75">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c r="AU662" s="89"/>
      <c r="AV662" s="89"/>
      <c r="AW662" s="89"/>
      <c r="AX662" s="89"/>
      <c r="AY662" s="89"/>
      <c r="AZ662" s="89"/>
      <c r="BA662" s="89"/>
      <c r="BB662" s="89"/>
      <c r="BC662" s="89"/>
      <c r="BD662" s="89"/>
      <c r="BE662" s="89"/>
    </row>
    <row r="663" spans="1:57" ht="12.75">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c r="AU663" s="89"/>
      <c r="AV663" s="89"/>
      <c r="AW663" s="89"/>
      <c r="AX663" s="89"/>
      <c r="AY663" s="89"/>
      <c r="AZ663" s="89"/>
      <c r="BA663" s="89"/>
      <c r="BB663" s="89"/>
      <c r="BC663" s="89"/>
      <c r="BD663" s="89"/>
      <c r="BE663" s="89"/>
    </row>
    <row r="664" spans="1:57" ht="12.75">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c r="AU664" s="89"/>
      <c r="AV664" s="89"/>
      <c r="AW664" s="89"/>
      <c r="AX664" s="89"/>
      <c r="AY664" s="89"/>
      <c r="AZ664" s="89"/>
      <c r="BA664" s="89"/>
      <c r="BB664" s="89"/>
      <c r="BC664" s="89"/>
      <c r="BD664" s="89"/>
      <c r="BE664" s="89"/>
    </row>
    <row r="665" spans="1:57" ht="12.75">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c r="AU665" s="89"/>
      <c r="AV665" s="89"/>
      <c r="AW665" s="89"/>
      <c r="AX665" s="89"/>
      <c r="AY665" s="89"/>
      <c r="AZ665" s="89"/>
      <c r="BA665" s="89"/>
      <c r="BB665" s="89"/>
      <c r="BC665" s="89"/>
      <c r="BD665" s="89"/>
      <c r="BE665" s="89"/>
    </row>
    <row r="666" spans="1:57" ht="12.75">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c r="AU666" s="89"/>
      <c r="AV666" s="89"/>
      <c r="AW666" s="89"/>
      <c r="AX666" s="89"/>
      <c r="AY666" s="89"/>
      <c r="AZ666" s="89"/>
      <c r="BA666" s="89"/>
      <c r="BB666" s="89"/>
      <c r="BC666" s="89"/>
      <c r="BD666" s="89"/>
      <c r="BE666" s="89"/>
    </row>
    <row r="667" spans="1:57" ht="12.75">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c r="AU667" s="89"/>
      <c r="AV667" s="89"/>
      <c r="AW667" s="89"/>
      <c r="AX667" s="89"/>
      <c r="AY667" s="89"/>
      <c r="AZ667" s="89"/>
      <c r="BA667" s="89"/>
      <c r="BB667" s="89"/>
      <c r="BC667" s="89"/>
      <c r="BD667" s="89"/>
      <c r="BE667" s="89"/>
    </row>
    <row r="668" spans="1:57" ht="12.75">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c r="AU668" s="89"/>
      <c r="AV668" s="89"/>
      <c r="AW668" s="89"/>
      <c r="AX668" s="89"/>
      <c r="AY668" s="89"/>
      <c r="AZ668" s="89"/>
      <c r="BA668" s="89"/>
      <c r="BB668" s="89"/>
      <c r="BC668" s="89"/>
      <c r="BD668" s="89"/>
      <c r="BE668" s="89"/>
    </row>
    <row r="669" spans="1:57" ht="12.75">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c r="AU669" s="89"/>
      <c r="AV669" s="89"/>
      <c r="AW669" s="89"/>
      <c r="AX669" s="89"/>
      <c r="AY669" s="89"/>
      <c r="AZ669" s="89"/>
      <c r="BA669" s="89"/>
      <c r="BB669" s="89"/>
      <c r="BC669" s="89"/>
      <c r="BD669" s="89"/>
      <c r="BE669" s="89"/>
    </row>
    <row r="670" spans="1:57" ht="12.75">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c r="AU670" s="89"/>
      <c r="AV670" s="89"/>
      <c r="AW670" s="89"/>
      <c r="AX670" s="89"/>
      <c r="AY670" s="89"/>
      <c r="AZ670" s="89"/>
      <c r="BA670" s="89"/>
      <c r="BB670" s="89"/>
      <c r="BC670" s="89"/>
      <c r="BD670" s="89"/>
      <c r="BE670" s="89"/>
    </row>
    <row r="671" spans="1:57" ht="12.75">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c r="AU671" s="89"/>
      <c r="AV671" s="89"/>
      <c r="AW671" s="89"/>
      <c r="AX671" s="89"/>
      <c r="AY671" s="89"/>
      <c r="AZ671" s="89"/>
      <c r="BA671" s="89"/>
      <c r="BB671" s="89"/>
      <c r="BC671" s="89"/>
      <c r="BD671" s="89"/>
      <c r="BE671" s="89"/>
    </row>
    <row r="672" spans="1:57" ht="12.75">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c r="AU672" s="89"/>
      <c r="AV672" s="89"/>
      <c r="AW672" s="89"/>
      <c r="AX672" s="89"/>
      <c r="AY672" s="89"/>
      <c r="AZ672" s="89"/>
      <c r="BA672" s="89"/>
      <c r="BB672" s="89"/>
      <c r="BC672" s="89"/>
      <c r="BD672" s="89"/>
      <c r="BE672" s="89"/>
    </row>
    <row r="673" spans="1:57" ht="12.75">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c r="AU673" s="89"/>
      <c r="AV673" s="89"/>
      <c r="AW673" s="89"/>
      <c r="AX673" s="89"/>
      <c r="AY673" s="89"/>
      <c r="AZ673" s="89"/>
      <c r="BA673" s="89"/>
      <c r="BB673" s="89"/>
      <c r="BC673" s="89"/>
      <c r="BD673" s="89"/>
      <c r="BE673" s="89"/>
    </row>
    <row r="674" spans="1:57" ht="12.75">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c r="AU674" s="89"/>
      <c r="AV674" s="89"/>
      <c r="AW674" s="89"/>
      <c r="AX674" s="89"/>
      <c r="AY674" s="89"/>
      <c r="AZ674" s="89"/>
      <c r="BA674" s="89"/>
      <c r="BB674" s="89"/>
      <c r="BC674" s="89"/>
      <c r="BD674" s="89"/>
      <c r="BE674" s="89"/>
    </row>
    <row r="675" spans="1:57" ht="12.75">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c r="AU675" s="89"/>
      <c r="AV675" s="89"/>
      <c r="AW675" s="89"/>
      <c r="AX675" s="89"/>
      <c r="AY675" s="89"/>
      <c r="AZ675" s="89"/>
      <c r="BA675" s="89"/>
      <c r="BB675" s="89"/>
      <c r="BC675" s="89"/>
      <c r="BD675" s="89"/>
      <c r="BE675" s="89"/>
    </row>
    <row r="676" spans="1:57" ht="12.75">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c r="AU676" s="89"/>
      <c r="AV676" s="89"/>
      <c r="AW676" s="89"/>
      <c r="AX676" s="89"/>
      <c r="AY676" s="89"/>
      <c r="AZ676" s="89"/>
      <c r="BA676" s="89"/>
      <c r="BB676" s="89"/>
      <c r="BC676" s="89"/>
      <c r="BD676" s="89"/>
      <c r="BE676" s="89"/>
    </row>
    <row r="677" spans="1:57" ht="12.75">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c r="AU677" s="89"/>
      <c r="AV677" s="89"/>
      <c r="AW677" s="89"/>
      <c r="AX677" s="89"/>
      <c r="AY677" s="89"/>
      <c r="AZ677" s="89"/>
      <c r="BA677" s="89"/>
      <c r="BB677" s="89"/>
      <c r="BC677" s="89"/>
      <c r="BD677" s="89"/>
      <c r="BE677" s="89"/>
    </row>
    <row r="678" spans="1:57" ht="12.75">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89"/>
      <c r="AY678" s="89"/>
      <c r="AZ678" s="89"/>
      <c r="BA678" s="89"/>
      <c r="BB678" s="89"/>
      <c r="BC678" s="89"/>
      <c r="BD678" s="89"/>
      <c r="BE678" s="89"/>
    </row>
    <row r="679" spans="1:57" ht="12.75">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89"/>
      <c r="AY679" s="89"/>
      <c r="AZ679" s="89"/>
      <c r="BA679" s="89"/>
      <c r="BB679" s="89"/>
      <c r="BC679" s="89"/>
      <c r="BD679" s="89"/>
      <c r="BE679" s="89"/>
    </row>
    <row r="680" spans="1:57" ht="12.75">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c r="AU680" s="89"/>
      <c r="AV680" s="89"/>
      <c r="AW680" s="89"/>
      <c r="AX680" s="89"/>
      <c r="AY680" s="89"/>
      <c r="AZ680" s="89"/>
      <c r="BA680" s="89"/>
      <c r="BB680" s="89"/>
      <c r="BC680" s="89"/>
      <c r="BD680" s="89"/>
      <c r="BE680" s="89"/>
    </row>
    <row r="681" spans="1:57" ht="12.75">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c r="AU681" s="89"/>
      <c r="AV681" s="89"/>
      <c r="AW681" s="89"/>
      <c r="AX681" s="89"/>
      <c r="AY681" s="89"/>
      <c r="AZ681" s="89"/>
      <c r="BA681" s="89"/>
      <c r="BB681" s="89"/>
      <c r="BC681" s="89"/>
      <c r="BD681" s="89"/>
      <c r="BE681" s="89"/>
    </row>
    <row r="682" spans="1:57" ht="12.75">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c r="AU682" s="89"/>
      <c r="AV682" s="89"/>
      <c r="AW682" s="89"/>
      <c r="AX682" s="89"/>
      <c r="AY682" s="89"/>
      <c r="AZ682" s="89"/>
      <c r="BA682" s="89"/>
      <c r="BB682" s="89"/>
      <c r="BC682" s="89"/>
      <c r="BD682" s="89"/>
      <c r="BE682" s="89"/>
    </row>
    <row r="683" spans="1:57" ht="12.75">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c r="AU683" s="89"/>
      <c r="AV683" s="89"/>
      <c r="AW683" s="89"/>
      <c r="AX683" s="89"/>
      <c r="AY683" s="89"/>
      <c r="AZ683" s="89"/>
      <c r="BA683" s="89"/>
      <c r="BB683" s="89"/>
      <c r="BC683" s="89"/>
      <c r="BD683" s="89"/>
      <c r="BE683" s="89"/>
    </row>
    <row r="684" spans="1:57" ht="12.75">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c r="AU684" s="89"/>
      <c r="AV684" s="89"/>
      <c r="AW684" s="89"/>
      <c r="AX684" s="89"/>
      <c r="AY684" s="89"/>
      <c r="AZ684" s="89"/>
      <c r="BA684" s="89"/>
      <c r="BB684" s="89"/>
      <c r="BC684" s="89"/>
      <c r="BD684" s="89"/>
      <c r="BE684" s="89"/>
    </row>
    <row r="685" spans="1:57" ht="12.75">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c r="AU685" s="89"/>
      <c r="AV685" s="89"/>
      <c r="AW685" s="89"/>
      <c r="AX685" s="89"/>
      <c r="AY685" s="89"/>
      <c r="AZ685" s="89"/>
      <c r="BA685" s="89"/>
      <c r="BB685" s="89"/>
      <c r="BC685" s="89"/>
      <c r="BD685" s="89"/>
      <c r="BE685" s="89"/>
    </row>
    <row r="686" spans="1:57" ht="12.75">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c r="AU686" s="89"/>
      <c r="AV686" s="89"/>
      <c r="AW686" s="89"/>
      <c r="AX686" s="89"/>
      <c r="AY686" s="89"/>
      <c r="AZ686" s="89"/>
      <c r="BA686" s="89"/>
      <c r="BB686" s="89"/>
      <c r="BC686" s="89"/>
      <c r="BD686" s="89"/>
      <c r="BE686" s="89"/>
    </row>
    <row r="687" spans="1:57" ht="12.75">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c r="AU687" s="89"/>
      <c r="AV687" s="89"/>
      <c r="AW687" s="89"/>
      <c r="AX687" s="89"/>
      <c r="AY687" s="89"/>
      <c r="AZ687" s="89"/>
      <c r="BA687" s="89"/>
      <c r="BB687" s="89"/>
      <c r="BC687" s="89"/>
      <c r="BD687" s="89"/>
      <c r="BE687" s="89"/>
    </row>
    <row r="688" spans="1:57" ht="12.75">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c r="AU688" s="89"/>
      <c r="AV688" s="89"/>
      <c r="AW688" s="89"/>
      <c r="AX688" s="89"/>
      <c r="AY688" s="89"/>
      <c r="AZ688" s="89"/>
      <c r="BA688" s="89"/>
      <c r="BB688" s="89"/>
      <c r="BC688" s="89"/>
      <c r="BD688" s="89"/>
      <c r="BE688" s="89"/>
    </row>
    <row r="689" spans="1:57" ht="12.75">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c r="AU689" s="89"/>
      <c r="AV689" s="89"/>
      <c r="AW689" s="89"/>
      <c r="AX689" s="89"/>
      <c r="AY689" s="89"/>
      <c r="AZ689" s="89"/>
      <c r="BA689" s="89"/>
      <c r="BB689" s="89"/>
      <c r="BC689" s="89"/>
      <c r="BD689" s="89"/>
      <c r="BE689" s="89"/>
    </row>
    <row r="690" spans="1:57" ht="12.75">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c r="AU690" s="89"/>
      <c r="AV690" s="89"/>
      <c r="AW690" s="89"/>
      <c r="AX690" s="89"/>
      <c r="AY690" s="89"/>
      <c r="AZ690" s="89"/>
      <c r="BA690" s="89"/>
      <c r="BB690" s="89"/>
      <c r="BC690" s="89"/>
      <c r="BD690" s="89"/>
      <c r="BE690" s="89"/>
    </row>
    <row r="691" spans="1:57" ht="12.75">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c r="AU691" s="89"/>
      <c r="AV691" s="89"/>
      <c r="AW691" s="89"/>
      <c r="AX691" s="89"/>
      <c r="AY691" s="89"/>
      <c r="AZ691" s="89"/>
      <c r="BA691" s="89"/>
      <c r="BB691" s="89"/>
      <c r="BC691" s="89"/>
      <c r="BD691" s="89"/>
      <c r="BE691" s="89"/>
    </row>
    <row r="692" spans="1:57" ht="12.75">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c r="AU692" s="89"/>
      <c r="AV692" s="89"/>
      <c r="AW692" s="89"/>
      <c r="AX692" s="89"/>
      <c r="AY692" s="89"/>
      <c r="AZ692" s="89"/>
      <c r="BA692" s="89"/>
      <c r="BB692" s="89"/>
      <c r="BC692" s="89"/>
      <c r="BD692" s="89"/>
      <c r="BE692" s="89"/>
    </row>
    <row r="693" spans="1:57" ht="12.75">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c r="AA693" s="89"/>
      <c r="AB693" s="89"/>
      <c r="AC693" s="89"/>
      <c r="AD693" s="89"/>
      <c r="AE693" s="89"/>
      <c r="AF693" s="89"/>
      <c r="AG693" s="89"/>
      <c r="AH693" s="89"/>
      <c r="AI693" s="89"/>
      <c r="AJ693" s="89"/>
      <c r="AK693" s="89"/>
      <c r="AL693" s="89"/>
      <c r="AM693" s="89"/>
      <c r="AN693" s="89"/>
      <c r="AO693" s="89"/>
      <c r="AP693" s="89"/>
      <c r="AQ693" s="89"/>
      <c r="AR693" s="89"/>
      <c r="AS693" s="89"/>
      <c r="AT693" s="89"/>
      <c r="AU693" s="89"/>
      <c r="AV693" s="89"/>
      <c r="AW693" s="89"/>
      <c r="AX693" s="89"/>
      <c r="AY693" s="89"/>
      <c r="AZ693" s="89"/>
      <c r="BA693" s="89"/>
      <c r="BB693" s="89"/>
      <c r="BC693" s="89"/>
      <c r="BD693" s="89"/>
      <c r="BE693" s="89"/>
    </row>
    <row r="694" spans="1:57" ht="12.75">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c r="AA694" s="89"/>
      <c r="AB694" s="89"/>
      <c r="AC694" s="89"/>
      <c r="AD694" s="89"/>
      <c r="AE694" s="89"/>
      <c r="AF694" s="89"/>
      <c r="AG694" s="89"/>
      <c r="AH694" s="89"/>
      <c r="AI694" s="89"/>
      <c r="AJ694" s="89"/>
      <c r="AK694" s="89"/>
      <c r="AL694" s="89"/>
      <c r="AM694" s="89"/>
      <c r="AN694" s="89"/>
      <c r="AO694" s="89"/>
      <c r="AP694" s="89"/>
      <c r="AQ694" s="89"/>
      <c r="AR694" s="89"/>
      <c r="AS694" s="89"/>
      <c r="AT694" s="89"/>
      <c r="AU694" s="89"/>
      <c r="AV694" s="89"/>
      <c r="AW694" s="89"/>
      <c r="AX694" s="89"/>
      <c r="AY694" s="89"/>
      <c r="AZ694" s="89"/>
      <c r="BA694" s="89"/>
      <c r="BB694" s="89"/>
      <c r="BC694" s="89"/>
      <c r="BD694" s="89"/>
      <c r="BE694" s="89"/>
    </row>
    <row r="695" spans="1:57" ht="12.75">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c r="AU695" s="89"/>
      <c r="AV695" s="89"/>
      <c r="AW695" s="89"/>
      <c r="AX695" s="89"/>
      <c r="AY695" s="89"/>
      <c r="AZ695" s="89"/>
      <c r="BA695" s="89"/>
      <c r="BB695" s="89"/>
      <c r="BC695" s="89"/>
      <c r="BD695" s="89"/>
      <c r="BE695" s="89"/>
    </row>
    <row r="696" spans="1:57" ht="12.75">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c r="AU696" s="89"/>
      <c r="AV696" s="89"/>
      <c r="AW696" s="89"/>
      <c r="AX696" s="89"/>
      <c r="AY696" s="89"/>
      <c r="AZ696" s="89"/>
      <c r="BA696" s="89"/>
      <c r="BB696" s="89"/>
      <c r="BC696" s="89"/>
      <c r="BD696" s="89"/>
      <c r="BE696" s="89"/>
    </row>
    <row r="697" spans="1:57" ht="12.75">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89"/>
      <c r="AY697" s="89"/>
      <c r="AZ697" s="89"/>
      <c r="BA697" s="89"/>
      <c r="BB697" s="89"/>
      <c r="BC697" s="89"/>
      <c r="BD697" s="89"/>
      <c r="BE697" s="89"/>
    </row>
    <row r="698" spans="1:57" ht="12.75">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89"/>
      <c r="AY698" s="89"/>
      <c r="AZ698" s="89"/>
      <c r="BA698" s="89"/>
      <c r="BB698" s="89"/>
      <c r="BC698" s="89"/>
      <c r="BD698" s="89"/>
      <c r="BE698" s="89"/>
    </row>
    <row r="699" spans="1:57" ht="12.75">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c r="AA699" s="89"/>
      <c r="AB699" s="89"/>
      <c r="AC699" s="89"/>
      <c r="AD699" s="89"/>
      <c r="AE699" s="89"/>
      <c r="AF699" s="89"/>
      <c r="AG699" s="89"/>
      <c r="AH699" s="89"/>
      <c r="AI699" s="89"/>
      <c r="AJ699" s="89"/>
      <c r="AK699" s="89"/>
      <c r="AL699" s="89"/>
      <c r="AM699" s="89"/>
      <c r="AN699" s="89"/>
      <c r="AO699" s="89"/>
      <c r="AP699" s="89"/>
      <c r="AQ699" s="89"/>
      <c r="AR699" s="89"/>
      <c r="AS699" s="89"/>
      <c r="AT699" s="89"/>
      <c r="AU699" s="89"/>
      <c r="AV699" s="89"/>
      <c r="AW699" s="89"/>
      <c r="AX699" s="89"/>
      <c r="AY699" s="89"/>
      <c r="AZ699" s="89"/>
      <c r="BA699" s="89"/>
      <c r="BB699" s="89"/>
      <c r="BC699" s="89"/>
      <c r="BD699" s="89"/>
      <c r="BE699" s="89"/>
    </row>
    <row r="700" spans="1:57" ht="12.75">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c r="AA700" s="89"/>
      <c r="AB700" s="89"/>
      <c r="AC700" s="89"/>
      <c r="AD700" s="89"/>
      <c r="AE700" s="89"/>
      <c r="AF700" s="89"/>
      <c r="AG700" s="89"/>
      <c r="AH700" s="89"/>
      <c r="AI700" s="89"/>
      <c r="AJ700" s="89"/>
      <c r="AK700" s="89"/>
      <c r="AL700" s="89"/>
      <c r="AM700" s="89"/>
      <c r="AN700" s="89"/>
      <c r="AO700" s="89"/>
      <c r="AP700" s="89"/>
      <c r="AQ700" s="89"/>
      <c r="AR700" s="89"/>
      <c r="AS700" s="89"/>
      <c r="AT700" s="89"/>
      <c r="AU700" s="89"/>
      <c r="AV700" s="89"/>
      <c r="AW700" s="89"/>
      <c r="AX700" s="89"/>
      <c r="AY700" s="89"/>
      <c r="AZ700" s="89"/>
      <c r="BA700" s="89"/>
      <c r="BB700" s="89"/>
      <c r="BC700" s="89"/>
      <c r="BD700" s="89"/>
      <c r="BE700" s="89"/>
    </row>
    <row r="701" spans="1:57" ht="12.75">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c r="AT701" s="89"/>
      <c r="AU701" s="89"/>
      <c r="AV701" s="89"/>
      <c r="AW701" s="89"/>
      <c r="AX701" s="89"/>
      <c r="AY701" s="89"/>
      <c r="AZ701" s="89"/>
      <c r="BA701" s="89"/>
      <c r="BB701" s="89"/>
      <c r="BC701" s="89"/>
      <c r="BD701" s="89"/>
      <c r="BE701" s="89"/>
    </row>
    <row r="702" spans="1:57" ht="12.75">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c r="AU702" s="89"/>
      <c r="AV702" s="89"/>
      <c r="AW702" s="89"/>
      <c r="AX702" s="89"/>
      <c r="AY702" s="89"/>
      <c r="AZ702" s="89"/>
      <c r="BA702" s="89"/>
      <c r="BB702" s="89"/>
      <c r="BC702" s="89"/>
      <c r="BD702" s="89"/>
      <c r="BE702" s="89"/>
    </row>
    <row r="703" spans="1:57" ht="12.75">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c r="AA703" s="89"/>
      <c r="AB703" s="89"/>
      <c r="AC703" s="89"/>
      <c r="AD703" s="89"/>
      <c r="AE703" s="89"/>
      <c r="AF703" s="89"/>
      <c r="AG703" s="89"/>
      <c r="AH703" s="89"/>
      <c r="AI703" s="89"/>
      <c r="AJ703" s="89"/>
      <c r="AK703" s="89"/>
      <c r="AL703" s="89"/>
      <c r="AM703" s="89"/>
      <c r="AN703" s="89"/>
      <c r="AO703" s="89"/>
      <c r="AP703" s="89"/>
      <c r="AQ703" s="89"/>
      <c r="AR703" s="89"/>
      <c r="AS703" s="89"/>
      <c r="AT703" s="89"/>
      <c r="AU703" s="89"/>
      <c r="AV703" s="89"/>
      <c r="AW703" s="89"/>
      <c r="AX703" s="89"/>
      <c r="AY703" s="89"/>
      <c r="AZ703" s="89"/>
      <c r="BA703" s="89"/>
      <c r="BB703" s="89"/>
      <c r="BC703" s="89"/>
      <c r="BD703" s="89"/>
      <c r="BE703" s="89"/>
    </row>
    <row r="704" spans="1:57" ht="12.75">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c r="AU704" s="89"/>
      <c r="AV704" s="89"/>
      <c r="AW704" s="89"/>
      <c r="AX704" s="89"/>
      <c r="AY704" s="89"/>
      <c r="AZ704" s="89"/>
      <c r="BA704" s="89"/>
      <c r="BB704" s="89"/>
      <c r="BC704" s="89"/>
      <c r="BD704" s="89"/>
      <c r="BE704" s="89"/>
    </row>
    <row r="705" spans="1:57" ht="12.75">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c r="AU705" s="89"/>
      <c r="AV705" s="89"/>
      <c r="AW705" s="89"/>
      <c r="AX705" s="89"/>
      <c r="AY705" s="89"/>
      <c r="AZ705" s="89"/>
      <c r="BA705" s="89"/>
      <c r="BB705" s="89"/>
      <c r="BC705" s="89"/>
      <c r="BD705" s="89"/>
      <c r="BE705" s="89"/>
    </row>
    <row r="706" spans="1:57" ht="12.75">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c r="AA706" s="89"/>
      <c r="AB706" s="89"/>
      <c r="AC706" s="89"/>
      <c r="AD706" s="89"/>
      <c r="AE706" s="89"/>
      <c r="AF706" s="89"/>
      <c r="AG706" s="89"/>
      <c r="AH706" s="89"/>
      <c r="AI706" s="89"/>
      <c r="AJ706" s="89"/>
      <c r="AK706" s="89"/>
      <c r="AL706" s="89"/>
      <c r="AM706" s="89"/>
      <c r="AN706" s="89"/>
      <c r="AO706" s="89"/>
      <c r="AP706" s="89"/>
      <c r="AQ706" s="89"/>
      <c r="AR706" s="89"/>
      <c r="AS706" s="89"/>
      <c r="AT706" s="89"/>
      <c r="AU706" s="89"/>
      <c r="AV706" s="89"/>
      <c r="AW706" s="89"/>
      <c r="AX706" s="89"/>
      <c r="AY706" s="89"/>
      <c r="AZ706" s="89"/>
      <c r="BA706" s="89"/>
      <c r="BB706" s="89"/>
      <c r="BC706" s="89"/>
      <c r="BD706" s="89"/>
      <c r="BE706" s="89"/>
    </row>
    <row r="707" spans="1:57" ht="12.75">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c r="AA707" s="89"/>
      <c r="AB707" s="89"/>
      <c r="AC707" s="89"/>
      <c r="AD707" s="89"/>
      <c r="AE707" s="89"/>
      <c r="AF707" s="89"/>
      <c r="AG707" s="89"/>
      <c r="AH707" s="89"/>
      <c r="AI707" s="89"/>
      <c r="AJ707" s="89"/>
      <c r="AK707" s="89"/>
      <c r="AL707" s="89"/>
      <c r="AM707" s="89"/>
      <c r="AN707" s="89"/>
      <c r="AO707" s="89"/>
      <c r="AP707" s="89"/>
      <c r="AQ707" s="89"/>
      <c r="AR707" s="89"/>
      <c r="AS707" s="89"/>
      <c r="AT707" s="89"/>
      <c r="AU707" s="89"/>
      <c r="AV707" s="89"/>
      <c r="AW707" s="89"/>
      <c r="AX707" s="89"/>
      <c r="AY707" s="89"/>
      <c r="AZ707" s="89"/>
      <c r="BA707" s="89"/>
      <c r="BB707" s="89"/>
      <c r="BC707" s="89"/>
      <c r="BD707" s="89"/>
      <c r="BE707" s="89"/>
    </row>
    <row r="708" spans="1:57" ht="12.75">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c r="AA708" s="89"/>
      <c r="AB708" s="89"/>
      <c r="AC708" s="89"/>
      <c r="AD708" s="89"/>
      <c r="AE708" s="89"/>
      <c r="AF708" s="89"/>
      <c r="AG708" s="89"/>
      <c r="AH708" s="89"/>
      <c r="AI708" s="89"/>
      <c r="AJ708" s="89"/>
      <c r="AK708" s="89"/>
      <c r="AL708" s="89"/>
      <c r="AM708" s="89"/>
      <c r="AN708" s="89"/>
      <c r="AO708" s="89"/>
      <c r="AP708" s="89"/>
      <c r="AQ708" s="89"/>
      <c r="AR708" s="89"/>
      <c r="AS708" s="89"/>
      <c r="AT708" s="89"/>
      <c r="AU708" s="89"/>
      <c r="AV708" s="89"/>
      <c r="AW708" s="89"/>
      <c r="AX708" s="89"/>
      <c r="AY708" s="89"/>
      <c r="AZ708" s="89"/>
      <c r="BA708" s="89"/>
      <c r="BB708" s="89"/>
      <c r="BC708" s="89"/>
      <c r="BD708" s="89"/>
      <c r="BE708" s="89"/>
    </row>
    <row r="709" spans="1:57" ht="12.75">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c r="AA709" s="89"/>
      <c r="AB709" s="89"/>
      <c r="AC709" s="89"/>
      <c r="AD709" s="89"/>
      <c r="AE709" s="89"/>
      <c r="AF709" s="89"/>
      <c r="AG709" s="89"/>
      <c r="AH709" s="89"/>
      <c r="AI709" s="89"/>
      <c r="AJ709" s="89"/>
      <c r="AK709" s="89"/>
      <c r="AL709" s="89"/>
      <c r="AM709" s="89"/>
      <c r="AN709" s="89"/>
      <c r="AO709" s="89"/>
      <c r="AP709" s="89"/>
      <c r="AQ709" s="89"/>
      <c r="AR709" s="89"/>
      <c r="AS709" s="89"/>
      <c r="AT709" s="89"/>
      <c r="AU709" s="89"/>
      <c r="AV709" s="89"/>
      <c r="AW709" s="89"/>
      <c r="AX709" s="89"/>
      <c r="AY709" s="89"/>
      <c r="AZ709" s="89"/>
      <c r="BA709" s="89"/>
      <c r="BB709" s="89"/>
      <c r="BC709" s="89"/>
      <c r="BD709" s="89"/>
      <c r="BE709" s="89"/>
    </row>
    <row r="710" spans="1:57" ht="12.75">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c r="AA710" s="89"/>
      <c r="AB710" s="89"/>
      <c r="AC710" s="89"/>
      <c r="AD710" s="89"/>
      <c r="AE710" s="89"/>
      <c r="AF710" s="89"/>
      <c r="AG710" s="89"/>
      <c r="AH710" s="89"/>
      <c r="AI710" s="89"/>
      <c r="AJ710" s="89"/>
      <c r="AK710" s="89"/>
      <c r="AL710" s="89"/>
      <c r="AM710" s="89"/>
      <c r="AN710" s="89"/>
      <c r="AO710" s="89"/>
      <c r="AP710" s="89"/>
      <c r="AQ710" s="89"/>
      <c r="AR710" s="89"/>
      <c r="AS710" s="89"/>
      <c r="AT710" s="89"/>
      <c r="AU710" s="89"/>
      <c r="AV710" s="89"/>
      <c r="AW710" s="89"/>
      <c r="AX710" s="89"/>
      <c r="AY710" s="89"/>
      <c r="AZ710" s="89"/>
      <c r="BA710" s="89"/>
      <c r="BB710" s="89"/>
      <c r="BC710" s="89"/>
      <c r="BD710" s="89"/>
      <c r="BE710" s="89"/>
    </row>
    <row r="711" spans="1:57" ht="12.75">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c r="AA711" s="89"/>
      <c r="AB711" s="89"/>
      <c r="AC711" s="89"/>
      <c r="AD711" s="89"/>
      <c r="AE711" s="89"/>
      <c r="AF711" s="89"/>
      <c r="AG711" s="89"/>
      <c r="AH711" s="89"/>
      <c r="AI711" s="89"/>
      <c r="AJ711" s="89"/>
      <c r="AK711" s="89"/>
      <c r="AL711" s="89"/>
      <c r="AM711" s="89"/>
      <c r="AN711" s="89"/>
      <c r="AO711" s="89"/>
      <c r="AP711" s="89"/>
      <c r="AQ711" s="89"/>
      <c r="AR711" s="89"/>
      <c r="AS711" s="89"/>
      <c r="AT711" s="89"/>
      <c r="AU711" s="89"/>
      <c r="AV711" s="89"/>
      <c r="AW711" s="89"/>
      <c r="AX711" s="89"/>
      <c r="AY711" s="89"/>
      <c r="AZ711" s="89"/>
      <c r="BA711" s="89"/>
      <c r="BB711" s="89"/>
      <c r="BC711" s="89"/>
      <c r="BD711" s="89"/>
      <c r="BE711" s="89"/>
    </row>
    <row r="712" spans="1:57" ht="12.75">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c r="AA712" s="89"/>
      <c r="AB712" s="89"/>
      <c r="AC712" s="89"/>
      <c r="AD712" s="89"/>
      <c r="AE712" s="89"/>
      <c r="AF712" s="89"/>
      <c r="AG712" s="89"/>
      <c r="AH712" s="89"/>
      <c r="AI712" s="89"/>
      <c r="AJ712" s="89"/>
      <c r="AK712" s="89"/>
      <c r="AL712" s="89"/>
      <c r="AM712" s="89"/>
      <c r="AN712" s="89"/>
      <c r="AO712" s="89"/>
      <c r="AP712" s="89"/>
      <c r="AQ712" s="89"/>
      <c r="AR712" s="89"/>
      <c r="AS712" s="89"/>
      <c r="AT712" s="89"/>
      <c r="AU712" s="89"/>
      <c r="AV712" s="89"/>
      <c r="AW712" s="89"/>
      <c r="AX712" s="89"/>
      <c r="AY712" s="89"/>
      <c r="AZ712" s="89"/>
      <c r="BA712" s="89"/>
      <c r="BB712" s="89"/>
      <c r="BC712" s="89"/>
      <c r="BD712" s="89"/>
      <c r="BE712" s="89"/>
    </row>
    <row r="713" spans="1:57" ht="12.75">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c r="AA713" s="89"/>
      <c r="AB713" s="89"/>
      <c r="AC713" s="89"/>
      <c r="AD713" s="89"/>
      <c r="AE713" s="89"/>
      <c r="AF713" s="89"/>
      <c r="AG713" s="89"/>
      <c r="AH713" s="89"/>
      <c r="AI713" s="89"/>
      <c r="AJ713" s="89"/>
      <c r="AK713" s="89"/>
      <c r="AL713" s="89"/>
      <c r="AM713" s="89"/>
      <c r="AN713" s="89"/>
      <c r="AO713" s="89"/>
      <c r="AP713" s="89"/>
      <c r="AQ713" s="89"/>
      <c r="AR713" s="89"/>
      <c r="AS713" s="89"/>
      <c r="AT713" s="89"/>
      <c r="AU713" s="89"/>
      <c r="AV713" s="89"/>
      <c r="AW713" s="89"/>
      <c r="AX713" s="89"/>
      <c r="AY713" s="89"/>
      <c r="AZ713" s="89"/>
      <c r="BA713" s="89"/>
      <c r="BB713" s="89"/>
      <c r="BC713" s="89"/>
      <c r="BD713" s="89"/>
      <c r="BE713" s="89"/>
    </row>
    <row r="714" spans="1:57" ht="12.75">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c r="AA714" s="89"/>
      <c r="AB714" s="89"/>
      <c r="AC714" s="89"/>
      <c r="AD714" s="89"/>
      <c r="AE714" s="89"/>
      <c r="AF714" s="89"/>
      <c r="AG714" s="89"/>
      <c r="AH714" s="89"/>
      <c r="AI714" s="89"/>
      <c r="AJ714" s="89"/>
      <c r="AK714" s="89"/>
      <c r="AL714" s="89"/>
      <c r="AM714" s="89"/>
      <c r="AN714" s="89"/>
      <c r="AO714" s="89"/>
      <c r="AP714" s="89"/>
      <c r="AQ714" s="89"/>
      <c r="AR714" s="89"/>
      <c r="AS714" s="89"/>
      <c r="AT714" s="89"/>
      <c r="AU714" s="89"/>
      <c r="AV714" s="89"/>
      <c r="AW714" s="89"/>
      <c r="AX714" s="89"/>
      <c r="AY714" s="89"/>
      <c r="AZ714" s="89"/>
      <c r="BA714" s="89"/>
      <c r="BB714" s="89"/>
      <c r="BC714" s="89"/>
      <c r="BD714" s="89"/>
      <c r="BE714" s="89"/>
    </row>
    <row r="715" spans="1:57" ht="12.75">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c r="AA715" s="89"/>
      <c r="AB715" s="89"/>
      <c r="AC715" s="89"/>
      <c r="AD715" s="89"/>
      <c r="AE715" s="89"/>
      <c r="AF715" s="89"/>
      <c r="AG715" s="89"/>
      <c r="AH715" s="89"/>
      <c r="AI715" s="89"/>
      <c r="AJ715" s="89"/>
      <c r="AK715" s="89"/>
      <c r="AL715" s="89"/>
      <c r="AM715" s="89"/>
      <c r="AN715" s="89"/>
      <c r="AO715" s="89"/>
      <c r="AP715" s="89"/>
      <c r="AQ715" s="89"/>
      <c r="AR715" s="89"/>
      <c r="AS715" s="89"/>
      <c r="AT715" s="89"/>
      <c r="AU715" s="89"/>
      <c r="AV715" s="89"/>
      <c r="AW715" s="89"/>
      <c r="AX715" s="89"/>
      <c r="AY715" s="89"/>
      <c r="AZ715" s="89"/>
      <c r="BA715" s="89"/>
      <c r="BB715" s="89"/>
      <c r="BC715" s="89"/>
      <c r="BD715" s="89"/>
      <c r="BE715" s="89"/>
    </row>
    <row r="716" spans="1:57" ht="12.75">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c r="AA716" s="89"/>
      <c r="AB716" s="89"/>
      <c r="AC716" s="89"/>
      <c r="AD716" s="89"/>
      <c r="AE716" s="89"/>
      <c r="AF716" s="89"/>
      <c r="AG716" s="89"/>
      <c r="AH716" s="89"/>
      <c r="AI716" s="89"/>
      <c r="AJ716" s="89"/>
      <c r="AK716" s="89"/>
      <c r="AL716" s="89"/>
      <c r="AM716" s="89"/>
      <c r="AN716" s="89"/>
      <c r="AO716" s="89"/>
      <c r="AP716" s="89"/>
      <c r="AQ716" s="89"/>
      <c r="AR716" s="89"/>
      <c r="AS716" s="89"/>
      <c r="AT716" s="89"/>
      <c r="AU716" s="89"/>
      <c r="AV716" s="89"/>
      <c r="AW716" s="89"/>
      <c r="AX716" s="89"/>
      <c r="AY716" s="89"/>
      <c r="AZ716" s="89"/>
      <c r="BA716" s="89"/>
      <c r="BB716" s="89"/>
      <c r="BC716" s="89"/>
      <c r="BD716" s="89"/>
      <c r="BE716" s="89"/>
    </row>
    <row r="717" spans="1:57" ht="12.75">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c r="AA717" s="89"/>
      <c r="AB717" s="89"/>
      <c r="AC717" s="89"/>
      <c r="AD717" s="89"/>
      <c r="AE717" s="89"/>
      <c r="AF717" s="89"/>
      <c r="AG717" s="89"/>
      <c r="AH717" s="89"/>
      <c r="AI717" s="89"/>
      <c r="AJ717" s="89"/>
      <c r="AK717" s="89"/>
      <c r="AL717" s="89"/>
      <c r="AM717" s="89"/>
      <c r="AN717" s="89"/>
      <c r="AO717" s="89"/>
      <c r="AP717" s="89"/>
      <c r="AQ717" s="89"/>
      <c r="AR717" s="89"/>
      <c r="AS717" s="89"/>
      <c r="AT717" s="89"/>
      <c r="AU717" s="89"/>
      <c r="AV717" s="89"/>
      <c r="AW717" s="89"/>
      <c r="AX717" s="89"/>
      <c r="AY717" s="89"/>
      <c r="AZ717" s="89"/>
      <c r="BA717" s="89"/>
      <c r="BB717" s="89"/>
      <c r="BC717" s="89"/>
      <c r="BD717" s="89"/>
      <c r="BE717" s="89"/>
    </row>
    <row r="718" spans="1:57" ht="12.75">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c r="AT718" s="89"/>
      <c r="AU718" s="89"/>
      <c r="AV718" s="89"/>
      <c r="AW718" s="89"/>
      <c r="AX718" s="89"/>
      <c r="AY718" s="89"/>
      <c r="AZ718" s="89"/>
      <c r="BA718" s="89"/>
      <c r="BB718" s="89"/>
      <c r="BC718" s="89"/>
      <c r="BD718" s="89"/>
      <c r="BE718" s="89"/>
    </row>
    <row r="719" spans="1:57" ht="12.75">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c r="AU719" s="89"/>
      <c r="AV719" s="89"/>
      <c r="AW719" s="89"/>
      <c r="AX719" s="89"/>
      <c r="AY719" s="89"/>
      <c r="AZ719" s="89"/>
      <c r="BA719" s="89"/>
      <c r="BB719" s="89"/>
      <c r="BC719" s="89"/>
      <c r="BD719" s="89"/>
      <c r="BE719" s="89"/>
    </row>
    <row r="720" spans="1:57" ht="12.75">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c r="AU720" s="89"/>
      <c r="AV720" s="89"/>
      <c r="AW720" s="89"/>
      <c r="AX720" s="89"/>
      <c r="AY720" s="89"/>
      <c r="AZ720" s="89"/>
      <c r="BA720" s="89"/>
      <c r="BB720" s="89"/>
      <c r="BC720" s="89"/>
      <c r="BD720" s="89"/>
      <c r="BE720" s="89"/>
    </row>
    <row r="721" spans="1:57" ht="12.75">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c r="AA721" s="89"/>
      <c r="AB721" s="89"/>
      <c r="AC721" s="89"/>
      <c r="AD721" s="89"/>
      <c r="AE721" s="89"/>
      <c r="AF721" s="89"/>
      <c r="AG721" s="89"/>
      <c r="AH721" s="89"/>
      <c r="AI721" s="89"/>
      <c r="AJ721" s="89"/>
      <c r="AK721" s="89"/>
      <c r="AL721" s="89"/>
      <c r="AM721" s="89"/>
      <c r="AN721" s="89"/>
      <c r="AO721" s="89"/>
      <c r="AP721" s="89"/>
      <c r="AQ721" s="89"/>
      <c r="AR721" s="89"/>
      <c r="AS721" s="89"/>
      <c r="AT721" s="89"/>
      <c r="AU721" s="89"/>
      <c r="AV721" s="89"/>
      <c r="AW721" s="89"/>
      <c r="AX721" s="89"/>
      <c r="AY721" s="89"/>
      <c r="AZ721" s="89"/>
      <c r="BA721" s="89"/>
      <c r="BB721" s="89"/>
      <c r="BC721" s="89"/>
      <c r="BD721" s="89"/>
      <c r="BE721" s="89"/>
    </row>
    <row r="722" spans="1:57" ht="12.75">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c r="AU722" s="89"/>
      <c r="AV722" s="89"/>
      <c r="AW722" s="89"/>
      <c r="AX722" s="89"/>
      <c r="AY722" s="89"/>
      <c r="AZ722" s="89"/>
      <c r="BA722" s="89"/>
      <c r="BB722" s="89"/>
      <c r="BC722" s="89"/>
      <c r="BD722" s="89"/>
      <c r="BE722" s="89"/>
    </row>
    <row r="723" spans="1:57" ht="12.75">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c r="AU723" s="89"/>
      <c r="AV723" s="89"/>
      <c r="AW723" s="89"/>
      <c r="AX723" s="89"/>
      <c r="AY723" s="89"/>
      <c r="AZ723" s="89"/>
      <c r="BA723" s="89"/>
      <c r="BB723" s="89"/>
      <c r="BC723" s="89"/>
      <c r="BD723" s="89"/>
      <c r="BE723" s="89"/>
    </row>
    <row r="724" spans="1:57" ht="12.75">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c r="AU724" s="89"/>
      <c r="AV724" s="89"/>
      <c r="AW724" s="89"/>
      <c r="AX724" s="89"/>
      <c r="AY724" s="89"/>
      <c r="AZ724" s="89"/>
      <c r="BA724" s="89"/>
      <c r="BB724" s="89"/>
      <c r="BC724" s="89"/>
      <c r="BD724" s="89"/>
      <c r="BE724" s="89"/>
    </row>
    <row r="725" spans="1:57" ht="12.75">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c r="AU725" s="89"/>
      <c r="AV725" s="89"/>
      <c r="AW725" s="89"/>
      <c r="AX725" s="89"/>
      <c r="AY725" s="89"/>
      <c r="AZ725" s="89"/>
      <c r="BA725" s="89"/>
      <c r="BB725" s="89"/>
      <c r="BC725" s="89"/>
      <c r="BD725" s="89"/>
      <c r="BE725" s="89"/>
    </row>
    <row r="726" spans="1:57" ht="12.75">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c r="AU726" s="89"/>
      <c r="AV726" s="89"/>
      <c r="AW726" s="89"/>
      <c r="AX726" s="89"/>
      <c r="AY726" s="89"/>
      <c r="AZ726" s="89"/>
      <c r="BA726" s="89"/>
      <c r="BB726" s="89"/>
      <c r="BC726" s="89"/>
      <c r="BD726" s="89"/>
      <c r="BE726" s="89"/>
    </row>
    <row r="727" spans="1:57" ht="12.75">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89"/>
      <c r="AY727" s="89"/>
      <c r="AZ727" s="89"/>
      <c r="BA727" s="89"/>
      <c r="BB727" s="89"/>
      <c r="BC727" s="89"/>
      <c r="BD727" s="89"/>
      <c r="BE727" s="89"/>
    </row>
    <row r="728" spans="1:57" ht="12.75">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c r="AU728" s="89"/>
      <c r="AV728" s="89"/>
      <c r="AW728" s="89"/>
      <c r="AX728" s="89"/>
      <c r="AY728" s="89"/>
      <c r="AZ728" s="89"/>
      <c r="BA728" s="89"/>
      <c r="BB728" s="89"/>
      <c r="BC728" s="89"/>
      <c r="BD728" s="89"/>
      <c r="BE728" s="89"/>
    </row>
    <row r="729" spans="1:57" ht="12.75">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c r="AU729" s="89"/>
      <c r="AV729" s="89"/>
      <c r="AW729" s="89"/>
      <c r="AX729" s="89"/>
      <c r="AY729" s="89"/>
      <c r="AZ729" s="89"/>
      <c r="BA729" s="89"/>
      <c r="BB729" s="89"/>
      <c r="BC729" s="89"/>
      <c r="BD729" s="89"/>
      <c r="BE729" s="89"/>
    </row>
    <row r="730" spans="1:57" ht="12.75">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c r="AU730" s="89"/>
      <c r="AV730" s="89"/>
      <c r="AW730" s="89"/>
      <c r="AX730" s="89"/>
      <c r="AY730" s="89"/>
      <c r="AZ730" s="89"/>
      <c r="BA730" s="89"/>
      <c r="BB730" s="89"/>
      <c r="BC730" s="89"/>
      <c r="BD730" s="89"/>
      <c r="BE730" s="89"/>
    </row>
    <row r="731" spans="1:57" ht="12.75">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c r="AU731" s="89"/>
      <c r="AV731" s="89"/>
      <c r="AW731" s="89"/>
      <c r="AX731" s="89"/>
      <c r="AY731" s="89"/>
      <c r="AZ731" s="89"/>
      <c r="BA731" s="89"/>
      <c r="BB731" s="89"/>
      <c r="BC731" s="89"/>
      <c r="BD731" s="89"/>
      <c r="BE731" s="89"/>
    </row>
    <row r="732" spans="1:57" ht="12.75">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c r="AU732" s="89"/>
      <c r="AV732" s="89"/>
      <c r="AW732" s="89"/>
      <c r="AX732" s="89"/>
      <c r="AY732" s="89"/>
      <c r="AZ732" s="89"/>
      <c r="BA732" s="89"/>
      <c r="BB732" s="89"/>
      <c r="BC732" s="89"/>
      <c r="BD732" s="89"/>
      <c r="BE732" s="89"/>
    </row>
    <row r="733" spans="1:57" ht="12.75">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c r="AU733" s="89"/>
      <c r="AV733" s="89"/>
      <c r="AW733" s="89"/>
      <c r="AX733" s="89"/>
      <c r="AY733" s="89"/>
      <c r="AZ733" s="89"/>
      <c r="BA733" s="89"/>
      <c r="BB733" s="89"/>
      <c r="BC733" s="89"/>
      <c r="BD733" s="89"/>
      <c r="BE733" s="89"/>
    </row>
    <row r="734" spans="1:57" ht="12.75">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c r="AU734" s="89"/>
      <c r="AV734" s="89"/>
      <c r="AW734" s="89"/>
      <c r="AX734" s="89"/>
      <c r="AY734" s="89"/>
      <c r="AZ734" s="89"/>
      <c r="BA734" s="89"/>
      <c r="BB734" s="89"/>
      <c r="BC734" s="89"/>
      <c r="BD734" s="89"/>
      <c r="BE734" s="89"/>
    </row>
    <row r="735" spans="1:57" ht="12.75">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c r="AU735" s="89"/>
      <c r="AV735" s="89"/>
      <c r="AW735" s="89"/>
      <c r="AX735" s="89"/>
      <c r="AY735" s="89"/>
      <c r="AZ735" s="89"/>
      <c r="BA735" s="89"/>
      <c r="BB735" s="89"/>
      <c r="BC735" s="89"/>
      <c r="BD735" s="89"/>
      <c r="BE735" s="89"/>
    </row>
    <row r="736" spans="1:57" ht="12.75">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c r="AU736" s="89"/>
      <c r="AV736" s="89"/>
      <c r="AW736" s="89"/>
      <c r="AX736" s="89"/>
      <c r="AY736" s="89"/>
      <c r="AZ736" s="89"/>
      <c r="BA736" s="89"/>
      <c r="BB736" s="89"/>
      <c r="BC736" s="89"/>
      <c r="BD736" s="89"/>
      <c r="BE736" s="89"/>
    </row>
    <row r="737" spans="1:57" ht="12.75">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c r="AU737" s="89"/>
      <c r="AV737" s="89"/>
      <c r="AW737" s="89"/>
      <c r="AX737" s="89"/>
      <c r="AY737" s="89"/>
      <c r="AZ737" s="89"/>
      <c r="BA737" s="89"/>
      <c r="BB737" s="89"/>
      <c r="BC737" s="89"/>
      <c r="BD737" s="89"/>
      <c r="BE737" s="89"/>
    </row>
    <row r="738" spans="1:57" ht="12.75">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c r="AU738" s="89"/>
      <c r="AV738" s="89"/>
      <c r="AW738" s="89"/>
      <c r="AX738" s="89"/>
      <c r="AY738" s="89"/>
      <c r="AZ738" s="89"/>
      <c r="BA738" s="89"/>
      <c r="BB738" s="89"/>
      <c r="BC738" s="89"/>
      <c r="BD738" s="89"/>
      <c r="BE738" s="89"/>
    </row>
    <row r="739" spans="1:57" ht="12.75">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c r="AU739" s="89"/>
      <c r="AV739" s="89"/>
      <c r="AW739" s="89"/>
      <c r="AX739" s="89"/>
      <c r="AY739" s="89"/>
      <c r="AZ739" s="89"/>
      <c r="BA739" s="89"/>
      <c r="BB739" s="89"/>
      <c r="BC739" s="89"/>
      <c r="BD739" s="89"/>
      <c r="BE739" s="89"/>
    </row>
    <row r="740" spans="1:57" ht="12.75">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c r="AU740" s="89"/>
      <c r="AV740" s="89"/>
      <c r="AW740" s="89"/>
      <c r="AX740" s="89"/>
      <c r="AY740" s="89"/>
      <c r="AZ740" s="89"/>
      <c r="BA740" s="89"/>
      <c r="BB740" s="89"/>
      <c r="BC740" s="89"/>
      <c r="BD740" s="89"/>
      <c r="BE740" s="89"/>
    </row>
    <row r="741" spans="1:57" ht="12.75">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c r="AU741" s="89"/>
      <c r="AV741" s="89"/>
      <c r="AW741" s="89"/>
      <c r="AX741" s="89"/>
      <c r="AY741" s="89"/>
      <c r="AZ741" s="89"/>
      <c r="BA741" s="89"/>
      <c r="BB741" s="89"/>
      <c r="BC741" s="89"/>
      <c r="BD741" s="89"/>
      <c r="BE741" s="89"/>
    </row>
    <row r="742" spans="1:57" ht="12.75">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c r="AU742" s="89"/>
      <c r="AV742" s="89"/>
      <c r="AW742" s="89"/>
      <c r="AX742" s="89"/>
      <c r="AY742" s="89"/>
      <c r="AZ742" s="89"/>
      <c r="BA742" s="89"/>
      <c r="BB742" s="89"/>
      <c r="BC742" s="89"/>
      <c r="BD742" s="89"/>
      <c r="BE742" s="89"/>
    </row>
    <row r="743" spans="1:57" ht="12.75">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c r="AU743" s="89"/>
      <c r="AV743" s="89"/>
      <c r="AW743" s="89"/>
      <c r="AX743" s="89"/>
      <c r="AY743" s="89"/>
      <c r="AZ743" s="89"/>
      <c r="BA743" s="89"/>
      <c r="BB743" s="89"/>
      <c r="BC743" s="89"/>
      <c r="BD743" s="89"/>
      <c r="BE743" s="89"/>
    </row>
    <row r="744" spans="1:57" ht="12.75">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c r="AU744" s="89"/>
      <c r="AV744" s="89"/>
      <c r="AW744" s="89"/>
      <c r="AX744" s="89"/>
      <c r="AY744" s="89"/>
      <c r="AZ744" s="89"/>
      <c r="BA744" s="89"/>
      <c r="BB744" s="89"/>
      <c r="BC744" s="89"/>
      <c r="BD744" s="89"/>
      <c r="BE744" s="89"/>
    </row>
    <row r="745" spans="1:57" ht="12.75">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c r="AU745" s="89"/>
      <c r="AV745" s="89"/>
      <c r="AW745" s="89"/>
      <c r="AX745" s="89"/>
      <c r="AY745" s="89"/>
      <c r="AZ745" s="89"/>
      <c r="BA745" s="89"/>
      <c r="BB745" s="89"/>
      <c r="BC745" s="89"/>
      <c r="BD745" s="89"/>
      <c r="BE745" s="89"/>
    </row>
    <row r="746" spans="1:57" ht="12.75">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c r="AU746" s="89"/>
      <c r="AV746" s="89"/>
      <c r="AW746" s="89"/>
      <c r="AX746" s="89"/>
      <c r="AY746" s="89"/>
      <c r="AZ746" s="89"/>
      <c r="BA746" s="89"/>
      <c r="BB746" s="89"/>
      <c r="BC746" s="89"/>
      <c r="BD746" s="89"/>
      <c r="BE746" s="89"/>
    </row>
    <row r="747" spans="1:57" ht="12.75">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c r="AU747" s="89"/>
      <c r="AV747" s="89"/>
      <c r="AW747" s="89"/>
      <c r="AX747" s="89"/>
      <c r="AY747" s="89"/>
      <c r="AZ747" s="89"/>
      <c r="BA747" s="89"/>
      <c r="BB747" s="89"/>
      <c r="BC747" s="89"/>
      <c r="BD747" s="89"/>
      <c r="BE747" s="89"/>
    </row>
    <row r="748" spans="1:57" ht="12.75">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c r="AU748" s="89"/>
      <c r="AV748" s="89"/>
      <c r="AW748" s="89"/>
      <c r="AX748" s="89"/>
      <c r="AY748" s="89"/>
      <c r="AZ748" s="89"/>
      <c r="BA748" s="89"/>
      <c r="BB748" s="89"/>
      <c r="BC748" s="89"/>
      <c r="BD748" s="89"/>
      <c r="BE748" s="89"/>
    </row>
    <row r="749" spans="1:57" ht="12.75">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89"/>
      <c r="AY749" s="89"/>
      <c r="AZ749" s="89"/>
      <c r="BA749" s="89"/>
      <c r="BB749" s="89"/>
      <c r="BC749" s="89"/>
      <c r="BD749" s="89"/>
      <c r="BE749" s="89"/>
    </row>
    <row r="750" spans="1:57" ht="12.75">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89"/>
      <c r="AY750" s="89"/>
      <c r="AZ750" s="89"/>
      <c r="BA750" s="89"/>
      <c r="BB750" s="89"/>
      <c r="BC750" s="89"/>
      <c r="BD750" s="89"/>
      <c r="BE750" s="89"/>
    </row>
    <row r="751" spans="1:57" ht="12.75">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89"/>
      <c r="AY751" s="89"/>
      <c r="AZ751" s="89"/>
      <c r="BA751" s="89"/>
      <c r="BB751" s="89"/>
      <c r="BC751" s="89"/>
      <c r="BD751" s="89"/>
      <c r="BE751" s="89"/>
    </row>
    <row r="752" spans="1:57" ht="12.75">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89"/>
      <c r="AY752" s="89"/>
      <c r="AZ752" s="89"/>
      <c r="BA752" s="89"/>
      <c r="BB752" s="89"/>
      <c r="BC752" s="89"/>
      <c r="BD752" s="89"/>
      <c r="BE752" s="89"/>
    </row>
    <row r="753" spans="1:57" ht="12.75">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89"/>
      <c r="AY753" s="89"/>
      <c r="AZ753" s="89"/>
      <c r="BA753" s="89"/>
      <c r="BB753" s="89"/>
      <c r="BC753" s="89"/>
      <c r="BD753" s="89"/>
      <c r="BE753" s="89"/>
    </row>
    <row r="754" spans="1:57" ht="12.75">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89"/>
      <c r="AY754" s="89"/>
      <c r="AZ754" s="89"/>
      <c r="BA754" s="89"/>
      <c r="BB754" s="89"/>
      <c r="BC754" s="89"/>
      <c r="BD754" s="89"/>
      <c r="BE754" s="89"/>
    </row>
    <row r="755" spans="1:57" ht="12.75">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89"/>
      <c r="AY755" s="89"/>
      <c r="AZ755" s="89"/>
      <c r="BA755" s="89"/>
      <c r="BB755" s="89"/>
      <c r="BC755" s="89"/>
      <c r="BD755" s="89"/>
      <c r="BE755" s="89"/>
    </row>
    <row r="756" spans="1:57" ht="12.75">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89"/>
      <c r="AY756" s="89"/>
      <c r="AZ756" s="89"/>
      <c r="BA756" s="89"/>
      <c r="BB756" s="89"/>
      <c r="BC756" s="89"/>
      <c r="BD756" s="89"/>
      <c r="BE756" s="89"/>
    </row>
    <row r="757" spans="1:57" ht="12.75">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89"/>
      <c r="AY757" s="89"/>
      <c r="AZ757" s="89"/>
      <c r="BA757" s="89"/>
      <c r="BB757" s="89"/>
      <c r="BC757" s="89"/>
      <c r="BD757" s="89"/>
      <c r="BE757" s="89"/>
    </row>
    <row r="758" spans="1:57" ht="12.75">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89"/>
      <c r="AY758" s="89"/>
      <c r="AZ758" s="89"/>
      <c r="BA758" s="89"/>
      <c r="BB758" s="89"/>
      <c r="BC758" s="89"/>
      <c r="BD758" s="89"/>
      <c r="BE758" s="89"/>
    </row>
    <row r="759" spans="1:57" ht="12.75">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89"/>
      <c r="AY759" s="89"/>
      <c r="AZ759" s="89"/>
      <c r="BA759" s="89"/>
      <c r="BB759" s="89"/>
      <c r="BC759" s="89"/>
      <c r="BD759" s="89"/>
      <c r="BE759" s="89"/>
    </row>
    <row r="760" spans="1:57" ht="12.75">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89"/>
      <c r="AY760" s="89"/>
      <c r="AZ760" s="89"/>
      <c r="BA760" s="89"/>
      <c r="BB760" s="89"/>
      <c r="BC760" s="89"/>
      <c r="BD760" s="89"/>
      <c r="BE760" s="89"/>
    </row>
    <row r="761" spans="1:57" ht="12.75">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89"/>
      <c r="AY761" s="89"/>
      <c r="AZ761" s="89"/>
      <c r="BA761" s="89"/>
      <c r="BB761" s="89"/>
      <c r="BC761" s="89"/>
      <c r="BD761" s="89"/>
      <c r="BE761" s="89"/>
    </row>
    <row r="762" spans="1:57" ht="12.75">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89"/>
      <c r="AY762" s="89"/>
      <c r="AZ762" s="89"/>
      <c r="BA762" s="89"/>
      <c r="BB762" s="89"/>
      <c r="BC762" s="89"/>
      <c r="BD762" s="89"/>
      <c r="BE762" s="89"/>
    </row>
    <row r="763" spans="1:57" ht="12.75">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89"/>
      <c r="AY763" s="89"/>
      <c r="AZ763" s="89"/>
      <c r="BA763" s="89"/>
      <c r="BB763" s="89"/>
      <c r="BC763" s="89"/>
      <c r="BD763" s="89"/>
      <c r="BE763" s="89"/>
    </row>
    <row r="764" spans="1:57" ht="12.75">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89"/>
      <c r="AY764" s="89"/>
      <c r="AZ764" s="89"/>
      <c r="BA764" s="89"/>
      <c r="BB764" s="89"/>
      <c r="BC764" s="89"/>
      <c r="BD764" s="89"/>
      <c r="BE764" s="89"/>
    </row>
    <row r="765" spans="1:57" ht="12.75">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89"/>
      <c r="AY765" s="89"/>
      <c r="AZ765" s="89"/>
      <c r="BA765" s="89"/>
      <c r="BB765" s="89"/>
      <c r="BC765" s="89"/>
      <c r="BD765" s="89"/>
      <c r="BE765" s="89"/>
    </row>
    <row r="766" spans="1:57" ht="12.75">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89"/>
      <c r="AY766" s="89"/>
      <c r="AZ766" s="89"/>
      <c r="BA766" s="89"/>
      <c r="BB766" s="89"/>
      <c r="BC766" s="89"/>
      <c r="BD766" s="89"/>
      <c r="BE766" s="89"/>
    </row>
    <row r="767" spans="1:57" ht="12.75">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89"/>
      <c r="AY767" s="89"/>
      <c r="AZ767" s="89"/>
      <c r="BA767" s="89"/>
      <c r="BB767" s="89"/>
      <c r="BC767" s="89"/>
      <c r="BD767" s="89"/>
      <c r="BE767" s="89"/>
    </row>
    <row r="768" spans="1:57" ht="12.75">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89"/>
      <c r="AY768" s="89"/>
      <c r="AZ768" s="89"/>
      <c r="BA768" s="89"/>
      <c r="BB768" s="89"/>
      <c r="BC768" s="89"/>
      <c r="BD768" s="89"/>
      <c r="BE768" s="89"/>
    </row>
    <row r="769" spans="1:57" ht="12.75">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89"/>
      <c r="AY769" s="89"/>
      <c r="AZ769" s="89"/>
      <c r="BA769" s="89"/>
      <c r="BB769" s="89"/>
      <c r="BC769" s="89"/>
      <c r="BD769" s="89"/>
      <c r="BE769" s="89"/>
    </row>
    <row r="770" spans="1:57" ht="12.75">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89"/>
      <c r="AY770" s="89"/>
      <c r="AZ770" s="89"/>
      <c r="BA770" s="89"/>
      <c r="BB770" s="89"/>
      <c r="BC770" s="89"/>
      <c r="BD770" s="89"/>
      <c r="BE770" s="89"/>
    </row>
    <row r="771" spans="1:57" ht="12.75">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89"/>
      <c r="AY771" s="89"/>
      <c r="AZ771" s="89"/>
      <c r="BA771" s="89"/>
      <c r="BB771" s="89"/>
      <c r="BC771" s="89"/>
      <c r="BD771" s="89"/>
      <c r="BE771" s="89"/>
    </row>
    <row r="772" spans="1:57" ht="12.75">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89"/>
      <c r="AY772" s="89"/>
      <c r="AZ772" s="89"/>
      <c r="BA772" s="89"/>
      <c r="BB772" s="89"/>
      <c r="BC772" s="89"/>
      <c r="BD772" s="89"/>
      <c r="BE772" s="89"/>
    </row>
    <row r="773" spans="1:57" ht="12.75">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89"/>
      <c r="AY773" s="89"/>
      <c r="AZ773" s="89"/>
      <c r="BA773" s="89"/>
      <c r="BB773" s="89"/>
      <c r="BC773" s="89"/>
      <c r="BD773" s="89"/>
      <c r="BE773" s="89"/>
    </row>
    <row r="774" spans="1:57" ht="12.75">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89"/>
      <c r="AY774" s="89"/>
      <c r="AZ774" s="89"/>
      <c r="BA774" s="89"/>
      <c r="BB774" s="89"/>
      <c r="BC774" s="89"/>
      <c r="BD774" s="89"/>
      <c r="BE774" s="89"/>
    </row>
    <row r="775" spans="1:57" ht="12.75">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89"/>
      <c r="AY775" s="89"/>
      <c r="AZ775" s="89"/>
      <c r="BA775" s="89"/>
      <c r="BB775" s="89"/>
      <c r="BC775" s="89"/>
      <c r="BD775" s="89"/>
      <c r="BE775" s="89"/>
    </row>
    <row r="776" spans="1:57" ht="12.75">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89"/>
      <c r="AY776" s="89"/>
      <c r="AZ776" s="89"/>
      <c r="BA776" s="89"/>
      <c r="BB776" s="89"/>
      <c r="BC776" s="89"/>
      <c r="BD776" s="89"/>
      <c r="BE776" s="89"/>
    </row>
    <row r="777" spans="1:57" ht="12.75">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89"/>
      <c r="AY777" s="89"/>
      <c r="AZ777" s="89"/>
      <c r="BA777" s="89"/>
      <c r="BB777" s="89"/>
      <c r="BC777" s="89"/>
      <c r="BD777" s="89"/>
      <c r="BE777" s="89"/>
    </row>
    <row r="778" spans="1:57" ht="12.75">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89"/>
      <c r="AY778" s="89"/>
      <c r="AZ778" s="89"/>
      <c r="BA778" s="89"/>
      <c r="BB778" s="89"/>
      <c r="BC778" s="89"/>
      <c r="BD778" s="89"/>
      <c r="BE778" s="89"/>
    </row>
    <row r="779" spans="1:57" ht="12.75">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89"/>
      <c r="AY779" s="89"/>
      <c r="AZ779" s="89"/>
      <c r="BA779" s="89"/>
      <c r="BB779" s="89"/>
      <c r="BC779" s="89"/>
      <c r="BD779" s="89"/>
      <c r="BE779" s="89"/>
    </row>
    <row r="780" spans="1:57" ht="12.75">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89"/>
      <c r="AY780" s="89"/>
      <c r="AZ780" s="89"/>
      <c r="BA780" s="89"/>
      <c r="BB780" s="89"/>
      <c r="BC780" s="89"/>
      <c r="BD780" s="89"/>
      <c r="BE780" s="89"/>
    </row>
    <row r="781" spans="1:57" ht="12.75">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89"/>
      <c r="AY781" s="89"/>
      <c r="AZ781" s="89"/>
      <c r="BA781" s="89"/>
      <c r="BB781" s="89"/>
      <c r="BC781" s="89"/>
      <c r="BD781" s="89"/>
      <c r="BE781" s="89"/>
    </row>
    <row r="782" spans="1:57" ht="12.75">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89"/>
      <c r="AY782" s="89"/>
      <c r="AZ782" s="89"/>
      <c r="BA782" s="89"/>
      <c r="BB782" s="89"/>
      <c r="BC782" s="89"/>
      <c r="BD782" s="89"/>
      <c r="BE782" s="89"/>
    </row>
    <row r="783" spans="1:57" ht="12.75">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89"/>
      <c r="AY783" s="89"/>
      <c r="AZ783" s="89"/>
      <c r="BA783" s="89"/>
      <c r="BB783" s="89"/>
      <c r="BC783" s="89"/>
      <c r="BD783" s="89"/>
      <c r="BE783" s="89"/>
    </row>
    <row r="784" spans="1:57" ht="12.75">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c r="AU784" s="89"/>
      <c r="AV784" s="89"/>
      <c r="AW784" s="89"/>
      <c r="AX784" s="89"/>
      <c r="AY784" s="89"/>
      <c r="AZ784" s="89"/>
      <c r="BA784" s="89"/>
      <c r="BB784" s="89"/>
      <c r="BC784" s="89"/>
      <c r="BD784" s="89"/>
      <c r="BE784" s="89"/>
    </row>
    <row r="785" spans="1:57" ht="12.75">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c r="AU785" s="89"/>
      <c r="AV785" s="89"/>
      <c r="AW785" s="89"/>
      <c r="AX785" s="89"/>
      <c r="AY785" s="89"/>
      <c r="AZ785" s="89"/>
      <c r="BA785" s="89"/>
      <c r="BB785" s="89"/>
      <c r="BC785" s="89"/>
      <c r="BD785" s="89"/>
      <c r="BE785" s="89"/>
    </row>
    <row r="786" spans="1:57" ht="12.75">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89"/>
      <c r="AY786" s="89"/>
      <c r="AZ786" s="89"/>
      <c r="BA786" s="89"/>
      <c r="BB786" s="89"/>
      <c r="BC786" s="89"/>
      <c r="BD786" s="89"/>
      <c r="BE786" s="89"/>
    </row>
    <row r="787" spans="1:57" ht="12.75">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c r="AU787" s="89"/>
      <c r="AV787" s="89"/>
      <c r="AW787" s="89"/>
      <c r="AX787" s="89"/>
      <c r="AY787" s="89"/>
      <c r="AZ787" s="89"/>
      <c r="BA787" s="89"/>
      <c r="BB787" s="89"/>
      <c r="BC787" s="89"/>
      <c r="BD787" s="89"/>
      <c r="BE787" s="89"/>
    </row>
    <row r="788" spans="1:57" ht="12.75">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c r="AU788" s="89"/>
      <c r="AV788" s="89"/>
      <c r="AW788" s="89"/>
      <c r="AX788" s="89"/>
      <c r="AY788" s="89"/>
      <c r="AZ788" s="89"/>
      <c r="BA788" s="89"/>
      <c r="BB788" s="89"/>
      <c r="BC788" s="89"/>
      <c r="BD788" s="89"/>
      <c r="BE788" s="89"/>
    </row>
    <row r="789" spans="1:57" ht="12.75">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c r="AU789" s="89"/>
      <c r="AV789" s="89"/>
      <c r="AW789" s="89"/>
      <c r="AX789" s="89"/>
      <c r="AY789" s="89"/>
      <c r="AZ789" s="89"/>
      <c r="BA789" s="89"/>
      <c r="BB789" s="89"/>
      <c r="BC789" s="89"/>
      <c r="BD789" s="89"/>
      <c r="BE789" s="89"/>
    </row>
    <row r="790" spans="1:57" ht="12.75">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c r="AU790" s="89"/>
      <c r="AV790" s="89"/>
      <c r="AW790" s="89"/>
      <c r="AX790" s="89"/>
      <c r="AY790" s="89"/>
      <c r="AZ790" s="89"/>
      <c r="BA790" s="89"/>
      <c r="BB790" s="89"/>
      <c r="BC790" s="89"/>
      <c r="BD790" s="89"/>
      <c r="BE790" s="89"/>
    </row>
    <row r="791" spans="1:57" ht="12.75">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c r="AU791" s="89"/>
      <c r="AV791" s="89"/>
      <c r="AW791" s="89"/>
      <c r="AX791" s="89"/>
      <c r="AY791" s="89"/>
      <c r="AZ791" s="89"/>
      <c r="BA791" s="89"/>
      <c r="BB791" s="89"/>
      <c r="BC791" s="89"/>
      <c r="BD791" s="89"/>
      <c r="BE791" s="89"/>
    </row>
    <row r="792" spans="1:57" ht="12.75">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c r="AU792" s="89"/>
      <c r="AV792" s="89"/>
      <c r="AW792" s="89"/>
      <c r="AX792" s="89"/>
      <c r="AY792" s="89"/>
      <c r="AZ792" s="89"/>
      <c r="BA792" s="89"/>
      <c r="BB792" s="89"/>
      <c r="BC792" s="89"/>
      <c r="BD792" s="89"/>
      <c r="BE792" s="89"/>
    </row>
    <row r="793" spans="1:57" ht="12.75">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c r="AU793" s="89"/>
      <c r="AV793" s="89"/>
      <c r="AW793" s="89"/>
      <c r="AX793" s="89"/>
      <c r="AY793" s="89"/>
      <c r="AZ793" s="89"/>
      <c r="BA793" s="89"/>
      <c r="BB793" s="89"/>
      <c r="BC793" s="89"/>
      <c r="BD793" s="89"/>
      <c r="BE793" s="89"/>
    </row>
    <row r="794" spans="1:57" ht="12.75">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c r="AU794" s="89"/>
      <c r="AV794" s="89"/>
      <c r="AW794" s="89"/>
      <c r="AX794" s="89"/>
      <c r="AY794" s="89"/>
      <c r="AZ794" s="89"/>
      <c r="BA794" s="89"/>
      <c r="BB794" s="89"/>
      <c r="BC794" s="89"/>
      <c r="BD794" s="89"/>
      <c r="BE794" s="89"/>
    </row>
    <row r="795" spans="1:57" ht="12.75">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c r="AU795" s="89"/>
      <c r="AV795" s="89"/>
      <c r="AW795" s="89"/>
      <c r="AX795" s="89"/>
      <c r="AY795" s="89"/>
      <c r="AZ795" s="89"/>
      <c r="BA795" s="89"/>
      <c r="BB795" s="89"/>
      <c r="BC795" s="89"/>
      <c r="BD795" s="89"/>
      <c r="BE795" s="89"/>
    </row>
    <row r="796" spans="1:57" ht="12.75">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c r="AU796" s="89"/>
      <c r="AV796" s="89"/>
      <c r="AW796" s="89"/>
      <c r="AX796" s="89"/>
      <c r="AY796" s="89"/>
      <c r="AZ796" s="89"/>
      <c r="BA796" s="89"/>
      <c r="BB796" s="89"/>
      <c r="BC796" s="89"/>
      <c r="BD796" s="89"/>
      <c r="BE796" s="89"/>
    </row>
    <row r="797" spans="1:57" ht="12.75">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c r="AU797" s="89"/>
      <c r="AV797" s="89"/>
      <c r="AW797" s="89"/>
      <c r="AX797" s="89"/>
      <c r="AY797" s="89"/>
      <c r="AZ797" s="89"/>
      <c r="BA797" s="89"/>
      <c r="BB797" s="89"/>
      <c r="BC797" s="89"/>
      <c r="BD797" s="89"/>
      <c r="BE797" s="89"/>
    </row>
    <row r="798" spans="1:57" ht="12.75">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c r="AU798" s="89"/>
      <c r="AV798" s="89"/>
      <c r="AW798" s="89"/>
      <c r="AX798" s="89"/>
      <c r="AY798" s="89"/>
      <c r="AZ798" s="89"/>
      <c r="BA798" s="89"/>
      <c r="BB798" s="89"/>
      <c r="BC798" s="89"/>
      <c r="BD798" s="89"/>
      <c r="BE798" s="89"/>
    </row>
    <row r="799" spans="1:57" ht="12.75">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c r="AU799" s="89"/>
      <c r="AV799" s="89"/>
      <c r="AW799" s="89"/>
      <c r="AX799" s="89"/>
      <c r="AY799" s="89"/>
      <c r="AZ799" s="89"/>
      <c r="BA799" s="89"/>
      <c r="BB799" s="89"/>
      <c r="BC799" s="89"/>
      <c r="BD799" s="89"/>
      <c r="BE799" s="89"/>
    </row>
    <row r="800" spans="1:57" ht="12.75">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c r="AU800" s="89"/>
      <c r="AV800" s="89"/>
      <c r="AW800" s="89"/>
      <c r="AX800" s="89"/>
      <c r="AY800" s="89"/>
      <c r="AZ800" s="89"/>
      <c r="BA800" s="89"/>
      <c r="BB800" s="89"/>
      <c r="BC800" s="89"/>
      <c r="BD800" s="89"/>
      <c r="BE800" s="89"/>
    </row>
    <row r="801" spans="1:57" ht="12.75">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c r="AU801" s="89"/>
      <c r="AV801" s="89"/>
      <c r="AW801" s="89"/>
      <c r="AX801" s="89"/>
      <c r="AY801" s="89"/>
      <c r="AZ801" s="89"/>
      <c r="BA801" s="89"/>
      <c r="BB801" s="89"/>
      <c r="BC801" s="89"/>
      <c r="BD801" s="89"/>
      <c r="BE801" s="89"/>
    </row>
    <row r="802" spans="1:57" ht="12.75">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c r="AU802" s="89"/>
      <c r="AV802" s="89"/>
      <c r="AW802" s="89"/>
      <c r="AX802" s="89"/>
      <c r="AY802" s="89"/>
      <c r="AZ802" s="89"/>
      <c r="BA802" s="89"/>
      <c r="BB802" s="89"/>
      <c r="BC802" s="89"/>
      <c r="BD802" s="89"/>
      <c r="BE802" s="89"/>
    </row>
    <row r="803" spans="1:57" ht="12.75">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c r="AU803" s="89"/>
      <c r="AV803" s="89"/>
      <c r="AW803" s="89"/>
      <c r="AX803" s="89"/>
      <c r="AY803" s="89"/>
      <c r="AZ803" s="89"/>
      <c r="BA803" s="89"/>
      <c r="BB803" s="89"/>
      <c r="BC803" s="89"/>
      <c r="BD803" s="89"/>
      <c r="BE803" s="89"/>
    </row>
    <row r="804" spans="1:57" ht="12.75">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c r="AU804" s="89"/>
      <c r="AV804" s="89"/>
      <c r="AW804" s="89"/>
      <c r="AX804" s="89"/>
      <c r="AY804" s="89"/>
      <c r="AZ804" s="89"/>
      <c r="BA804" s="89"/>
      <c r="BB804" s="89"/>
      <c r="BC804" s="89"/>
      <c r="BD804" s="89"/>
      <c r="BE804" s="89"/>
    </row>
    <row r="805" spans="1:57" ht="12.75">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c r="AU805" s="89"/>
      <c r="AV805" s="89"/>
      <c r="AW805" s="89"/>
      <c r="AX805" s="89"/>
      <c r="AY805" s="89"/>
      <c r="AZ805" s="89"/>
      <c r="BA805" s="89"/>
      <c r="BB805" s="89"/>
      <c r="BC805" s="89"/>
      <c r="BD805" s="89"/>
      <c r="BE805" s="89"/>
    </row>
    <row r="806" spans="1:57" ht="12.75">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c r="AU806" s="89"/>
      <c r="AV806" s="89"/>
      <c r="AW806" s="89"/>
      <c r="AX806" s="89"/>
      <c r="AY806" s="89"/>
      <c r="AZ806" s="89"/>
      <c r="BA806" s="89"/>
      <c r="BB806" s="89"/>
      <c r="BC806" s="89"/>
      <c r="BD806" s="89"/>
      <c r="BE806" s="89"/>
    </row>
    <row r="807" spans="1:57" ht="12.75">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c r="AU807" s="89"/>
      <c r="AV807" s="89"/>
      <c r="AW807" s="89"/>
      <c r="AX807" s="89"/>
      <c r="AY807" s="89"/>
      <c r="AZ807" s="89"/>
      <c r="BA807" s="89"/>
      <c r="BB807" s="89"/>
      <c r="BC807" s="89"/>
      <c r="BD807" s="89"/>
      <c r="BE807" s="89"/>
    </row>
    <row r="808" spans="1:57" ht="12.75">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c r="AU808" s="89"/>
      <c r="AV808" s="89"/>
      <c r="AW808" s="89"/>
      <c r="AX808" s="89"/>
      <c r="AY808" s="89"/>
      <c r="AZ808" s="89"/>
      <c r="BA808" s="89"/>
      <c r="BB808" s="89"/>
      <c r="BC808" s="89"/>
      <c r="BD808" s="89"/>
      <c r="BE808" s="89"/>
    </row>
    <row r="809" spans="1:57" ht="12.75">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c r="AU809" s="89"/>
      <c r="AV809" s="89"/>
      <c r="AW809" s="89"/>
      <c r="AX809" s="89"/>
      <c r="AY809" s="89"/>
      <c r="AZ809" s="89"/>
      <c r="BA809" s="89"/>
      <c r="BB809" s="89"/>
      <c r="BC809" s="89"/>
      <c r="BD809" s="89"/>
      <c r="BE809" s="89"/>
    </row>
    <row r="810" spans="1:57" ht="12.75">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c r="AU810" s="89"/>
      <c r="AV810" s="89"/>
      <c r="AW810" s="89"/>
      <c r="AX810" s="89"/>
      <c r="AY810" s="89"/>
      <c r="AZ810" s="89"/>
      <c r="BA810" s="89"/>
      <c r="BB810" s="89"/>
      <c r="BC810" s="89"/>
      <c r="BD810" s="89"/>
      <c r="BE810" s="89"/>
    </row>
    <row r="811" spans="1:57" ht="12.75">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c r="AU811" s="89"/>
      <c r="AV811" s="89"/>
      <c r="AW811" s="89"/>
      <c r="AX811" s="89"/>
      <c r="AY811" s="89"/>
      <c r="AZ811" s="89"/>
      <c r="BA811" s="89"/>
      <c r="BB811" s="89"/>
      <c r="BC811" s="89"/>
      <c r="BD811" s="89"/>
      <c r="BE811" s="89"/>
    </row>
    <row r="812" spans="1:57" ht="12.75">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c r="AU812" s="89"/>
      <c r="AV812" s="89"/>
      <c r="AW812" s="89"/>
      <c r="AX812" s="89"/>
      <c r="AY812" s="89"/>
      <c r="AZ812" s="89"/>
      <c r="BA812" s="89"/>
      <c r="BB812" s="89"/>
      <c r="BC812" s="89"/>
      <c r="BD812" s="89"/>
      <c r="BE812" s="89"/>
    </row>
    <row r="813" spans="1:57" ht="12.75">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c r="AU813" s="89"/>
      <c r="AV813" s="89"/>
      <c r="AW813" s="89"/>
      <c r="AX813" s="89"/>
      <c r="AY813" s="89"/>
      <c r="AZ813" s="89"/>
      <c r="BA813" s="89"/>
      <c r="BB813" s="89"/>
      <c r="BC813" s="89"/>
      <c r="BD813" s="89"/>
      <c r="BE813" s="89"/>
    </row>
    <row r="814" spans="1:57" ht="12.75">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c r="AU814" s="89"/>
      <c r="AV814" s="89"/>
      <c r="AW814" s="89"/>
      <c r="AX814" s="89"/>
      <c r="AY814" s="89"/>
      <c r="AZ814" s="89"/>
      <c r="BA814" s="89"/>
      <c r="BB814" s="89"/>
      <c r="BC814" s="89"/>
      <c r="BD814" s="89"/>
      <c r="BE814" s="89"/>
    </row>
    <row r="815" spans="1:57" ht="12.75">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c r="AU815" s="89"/>
      <c r="AV815" s="89"/>
      <c r="AW815" s="89"/>
      <c r="AX815" s="89"/>
      <c r="AY815" s="89"/>
      <c r="AZ815" s="89"/>
      <c r="BA815" s="89"/>
      <c r="BB815" s="89"/>
      <c r="BC815" s="89"/>
      <c r="BD815" s="89"/>
      <c r="BE815" s="89"/>
    </row>
    <row r="816" spans="1:57" ht="12.75">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c r="AU816" s="89"/>
      <c r="AV816" s="89"/>
      <c r="AW816" s="89"/>
      <c r="AX816" s="89"/>
      <c r="AY816" s="89"/>
      <c r="AZ816" s="89"/>
      <c r="BA816" s="89"/>
      <c r="BB816" s="89"/>
      <c r="BC816" s="89"/>
      <c r="BD816" s="89"/>
      <c r="BE816" s="89"/>
    </row>
    <row r="817" spans="1:57" ht="12.75">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c r="AU817" s="89"/>
      <c r="AV817" s="89"/>
      <c r="AW817" s="89"/>
      <c r="AX817" s="89"/>
      <c r="AY817" s="89"/>
      <c r="AZ817" s="89"/>
      <c r="BA817" s="89"/>
      <c r="BB817" s="89"/>
      <c r="BC817" s="89"/>
      <c r="BD817" s="89"/>
      <c r="BE817" s="89"/>
    </row>
    <row r="818" spans="1:57" ht="12.75">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c r="AU818" s="89"/>
      <c r="AV818" s="89"/>
      <c r="AW818" s="89"/>
      <c r="AX818" s="89"/>
      <c r="AY818" s="89"/>
      <c r="AZ818" s="89"/>
      <c r="BA818" s="89"/>
      <c r="BB818" s="89"/>
      <c r="BC818" s="89"/>
      <c r="BD818" s="89"/>
      <c r="BE818" s="89"/>
    </row>
    <row r="819" spans="1:57" ht="12.75">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c r="AU819" s="89"/>
      <c r="AV819" s="89"/>
      <c r="AW819" s="89"/>
      <c r="AX819" s="89"/>
      <c r="AY819" s="89"/>
      <c r="AZ819" s="89"/>
      <c r="BA819" s="89"/>
      <c r="BB819" s="89"/>
      <c r="BC819" s="89"/>
      <c r="BD819" s="89"/>
      <c r="BE819" s="89"/>
    </row>
    <row r="820" spans="1:57" ht="12.75">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c r="AU820" s="89"/>
      <c r="AV820" s="89"/>
      <c r="AW820" s="89"/>
      <c r="AX820" s="89"/>
      <c r="AY820" s="89"/>
      <c r="AZ820" s="89"/>
      <c r="BA820" s="89"/>
      <c r="BB820" s="89"/>
      <c r="BC820" s="89"/>
      <c r="BD820" s="89"/>
      <c r="BE820" s="89"/>
    </row>
    <row r="821" spans="1:57" ht="12.75">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c r="AU821" s="89"/>
      <c r="AV821" s="89"/>
      <c r="AW821" s="89"/>
      <c r="AX821" s="89"/>
      <c r="AY821" s="89"/>
      <c r="AZ821" s="89"/>
      <c r="BA821" s="89"/>
      <c r="BB821" s="89"/>
      <c r="BC821" s="89"/>
      <c r="BD821" s="89"/>
      <c r="BE821" s="89"/>
    </row>
    <row r="822" spans="1:57" ht="12.75">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c r="AU822" s="89"/>
      <c r="AV822" s="89"/>
      <c r="AW822" s="89"/>
      <c r="AX822" s="89"/>
      <c r="AY822" s="89"/>
      <c r="AZ822" s="89"/>
      <c r="BA822" s="89"/>
      <c r="BB822" s="89"/>
      <c r="BC822" s="89"/>
      <c r="BD822" s="89"/>
      <c r="BE822" s="89"/>
    </row>
    <row r="823" spans="1:57" ht="12.75">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c r="AU823" s="89"/>
      <c r="AV823" s="89"/>
      <c r="AW823" s="89"/>
      <c r="AX823" s="89"/>
      <c r="AY823" s="89"/>
      <c r="AZ823" s="89"/>
      <c r="BA823" s="89"/>
      <c r="BB823" s="89"/>
      <c r="BC823" s="89"/>
      <c r="BD823" s="89"/>
      <c r="BE823" s="89"/>
    </row>
    <row r="824" spans="1:57" ht="12.75">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c r="AU824" s="89"/>
      <c r="AV824" s="89"/>
      <c r="AW824" s="89"/>
      <c r="AX824" s="89"/>
      <c r="AY824" s="89"/>
      <c r="AZ824" s="89"/>
      <c r="BA824" s="89"/>
      <c r="BB824" s="89"/>
      <c r="BC824" s="89"/>
      <c r="BD824" s="89"/>
      <c r="BE824" s="89"/>
    </row>
    <row r="825" spans="1:57" ht="12.75">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c r="AU825" s="89"/>
      <c r="AV825" s="89"/>
      <c r="AW825" s="89"/>
      <c r="AX825" s="89"/>
      <c r="AY825" s="89"/>
      <c r="AZ825" s="89"/>
      <c r="BA825" s="89"/>
      <c r="BB825" s="89"/>
      <c r="BC825" s="89"/>
      <c r="BD825" s="89"/>
      <c r="BE825" s="89"/>
    </row>
    <row r="826" spans="1:57" ht="12.75">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c r="AU826" s="89"/>
      <c r="AV826" s="89"/>
      <c r="AW826" s="89"/>
      <c r="AX826" s="89"/>
      <c r="AY826" s="89"/>
      <c r="AZ826" s="89"/>
      <c r="BA826" s="89"/>
      <c r="BB826" s="89"/>
      <c r="BC826" s="89"/>
      <c r="BD826" s="89"/>
      <c r="BE826" s="89"/>
    </row>
    <row r="827" spans="1:57" ht="12.75">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c r="AU827" s="89"/>
      <c r="AV827" s="89"/>
      <c r="AW827" s="89"/>
      <c r="AX827" s="89"/>
      <c r="AY827" s="89"/>
      <c r="AZ827" s="89"/>
      <c r="BA827" s="89"/>
      <c r="BB827" s="89"/>
      <c r="BC827" s="89"/>
      <c r="BD827" s="89"/>
      <c r="BE827" s="89"/>
    </row>
    <row r="828" spans="1:57" ht="12.75">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c r="AU828" s="89"/>
      <c r="AV828" s="89"/>
      <c r="AW828" s="89"/>
      <c r="AX828" s="89"/>
      <c r="AY828" s="89"/>
      <c r="AZ828" s="89"/>
      <c r="BA828" s="89"/>
      <c r="BB828" s="89"/>
      <c r="BC828" s="89"/>
      <c r="BD828" s="89"/>
      <c r="BE828" s="89"/>
    </row>
    <row r="829" spans="1:57" ht="12.75">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c r="AU829" s="89"/>
      <c r="AV829" s="89"/>
      <c r="AW829" s="89"/>
      <c r="AX829" s="89"/>
      <c r="AY829" s="89"/>
      <c r="AZ829" s="89"/>
      <c r="BA829" s="89"/>
      <c r="BB829" s="89"/>
      <c r="BC829" s="89"/>
      <c r="BD829" s="89"/>
      <c r="BE829" s="89"/>
    </row>
    <row r="830" spans="1:57" ht="12.75">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c r="AU830" s="89"/>
      <c r="AV830" s="89"/>
      <c r="AW830" s="89"/>
      <c r="AX830" s="89"/>
      <c r="AY830" s="89"/>
      <c r="AZ830" s="89"/>
      <c r="BA830" s="89"/>
      <c r="BB830" s="89"/>
      <c r="BC830" s="89"/>
      <c r="BD830" s="89"/>
      <c r="BE830" s="89"/>
    </row>
    <row r="831" spans="1:57" ht="12.75">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c r="AU831" s="89"/>
      <c r="AV831" s="89"/>
      <c r="AW831" s="89"/>
      <c r="AX831" s="89"/>
      <c r="AY831" s="89"/>
      <c r="AZ831" s="89"/>
      <c r="BA831" s="89"/>
      <c r="BB831" s="89"/>
      <c r="BC831" s="89"/>
      <c r="BD831" s="89"/>
      <c r="BE831" s="89"/>
    </row>
    <row r="832" spans="1:57" ht="12.75">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c r="AU832" s="89"/>
      <c r="AV832" s="89"/>
      <c r="AW832" s="89"/>
      <c r="AX832" s="89"/>
      <c r="AY832" s="89"/>
      <c r="AZ832" s="89"/>
      <c r="BA832" s="89"/>
      <c r="BB832" s="89"/>
      <c r="BC832" s="89"/>
      <c r="BD832" s="89"/>
      <c r="BE832" s="89"/>
    </row>
    <row r="833" spans="1:57" ht="12.75">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c r="AU833" s="89"/>
      <c r="AV833" s="89"/>
      <c r="AW833" s="89"/>
      <c r="AX833" s="89"/>
      <c r="AY833" s="89"/>
      <c r="AZ833" s="89"/>
      <c r="BA833" s="89"/>
      <c r="BB833" s="89"/>
      <c r="BC833" s="89"/>
      <c r="BD833" s="89"/>
      <c r="BE833" s="89"/>
    </row>
    <row r="834" spans="1:57" ht="12.75">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c r="AU834" s="89"/>
      <c r="AV834" s="89"/>
      <c r="AW834" s="89"/>
      <c r="AX834" s="89"/>
      <c r="AY834" s="89"/>
      <c r="AZ834" s="89"/>
      <c r="BA834" s="89"/>
      <c r="BB834" s="89"/>
      <c r="BC834" s="89"/>
      <c r="BD834" s="89"/>
      <c r="BE834" s="89"/>
    </row>
    <row r="835" spans="1:57" ht="12.75">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c r="AU835" s="89"/>
      <c r="AV835" s="89"/>
      <c r="AW835" s="89"/>
      <c r="AX835" s="89"/>
      <c r="AY835" s="89"/>
      <c r="AZ835" s="89"/>
      <c r="BA835" s="89"/>
      <c r="BB835" s="89"/>
      <c r="BC835" s="89"/>
      <c r="BD835" s="89"/>
      <c r="BE835" s="89"/>
    </row>
    <row r="836" spans="1:57" ht="12.75">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c r="AU836" s="89"/>
      <c r="AV836" s="89"/>
      <c r="AW836" s="89"/>
      <c r="AX836" s="89"/>
      <c r="AY836" s="89"/>
      <c r="AZ836" s="89"/>
      <c r="BA836" s="89"/>
      <c r="BB836" s="89"/>
      <c r="BC836" s="89"/>
      <c r="BD836" s="89"/>
      <c r="BE836" s="89"/>
    </row>
    <row r="837" spans="1:57" ht="12.75">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c r="AU837" s="89"/>
      <c r="AV837" s="89"/>
      <c r="AW837" s="89"/>
      <c r="AX837" s="89"/>
      <c r="AY837" s="89"/>
      <c r="AZ837" s="89"/>
      <c r="BA837" s="89"/>
      <c r="BB837" s="89"/>
      <c r="BC837" s="89"/>
      <c r="BD837" s="89"/>
      <c r="BE837" s="89"/>
    </row>
    <row r="838" spans="1:57" ht="12.75">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c r="AU838" s="89"/>
      <c r="AV838" s="89"/>
      <c r="AW838" s="89"/>
      <c r="AX838" s="89"/>
      <c r="AY838" s="89"/>
      <c r="AZ838" s="89"/>
      <c r="BA838" s="89"/>
      <c r="BB838" s="89"/>
      <c r="BC838" s="89"/>
      <c r="BD838" s="89"/>
      <c r="BE838" s="89"/>
    </row>
    <row r="839" spans="1:57" ht="12.75">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c r="AU839" s="89"/>
      <c r="AV839" s="89"/>
      <c r="AW839" s="89"/>
      <c r="AX839" s="89"/>
      <c r="AY839" s="89"/>
      <c r="AZ839" s="89"/>
      <c r="BA839" s="89"/>
      <c r="BB839" s="89"/>
      <c r="BC839" s="89"/>
      <c r="BD839" s="89"/>
      <c r="BE839" s="89"/>
    </row>
    <row r="840" spans="1:57" ht="12.75">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c r="AU840" s="89"/>
      <c r="AV840" s="89"/>
      <c r="AW840" s="89"/>
      <c r="AX840" s="89"/>
      <c r="AY840" s="89"/>
      <c r="AZ840" s="89"/>
      <c r="BA840" s="89"/>
      <c r="BB840" s="89"/>
      <c r="BC840" s="89"/>
      <c r="BD840" s="89"/>
      <c r="BE840" s="89"/>
    </row>
    <row r="841" spans="1:57" ht="12.75">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c r="AU841" s="89"/>
      <c r="AV841" s="89"/>
      <c r="AW841" s="89"/>
      <c r="AX841" s="89"/>
      <c r="AY841" s="89"/>
      <c r="AZ841" s="89"/>
      <c r="BA841" s="89"/>
      <c r="BB841" s="89"/>
      <c r="BC841" s="89"/>
      <c r="BD841" s="89"/>
      <c r="BE841" s="89"/>
    </row>
    <row r="842" spans="1:57" ht="12.75">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c r="AU842" s="89"/>
      <c r="AV842" s="89"/>
      <c r="AW842" s="89"/>
      <c r="AX842" s="89"/>
      <c r="AY842" s="89"/>
      <c r="AZ842" s="89"/>
      <c r="BA842" s="89"/>
      <c r="BB842" s="89"/>
      <c r="BC842" s="89"/>
      <c r="BD842" s="89"/>
      <c r="BE842" s="89"/>
    </row>
    <row r="843" spans="1:57" ht="12.75">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c r="AU843" s="89"/>
      <c r="AV843" s="89"/>
      <c r="AW843" s="89"/>
      <c r="AX843" s="89"/>
      <c r="AY843" s="89"/>
      <c r="AZ843" s="89"/>
      <c r="BA843" s="89"/>
      <c r="BB843" s="89"/>
      <c r="BC843" s="89"/>
      <c r="BD843" s="89"/>
      <c r="BE843" s="89"/>
    </row>
    <row r="844" spans="1:57" ht="12.75">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c r="AU844" s="89"/>
      <c r="AV844" s="89"/>
      <c r="AW844" s="89"/>
      <c r="AX844" s="89"/>
      <c r="AY844" s="89"/>
      <c r="AZ844" s="89"/>
      <c r="BA844" s="89"/>
      <c r="BB844" s="89"/>
      <c r="BC844" s="89"/>
      <c r="BD844" s="89"/>
      <c r="BE844" s="89"/>
    </row>
    <row r="845" spans="1:57" ht="12.75">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c r="AU845" s="89"/>
      <c r="AV845" s="89"/>
      <c r="AW845" s="89"/>
      <c r="AX845" s="89"/>
      <c r="AY845" s="89"/>
      <c r="AZ845" s="89"/>
      <c r="BA845" s="89"/>
      <c r="BB845" s="89"/>
      <c r="BC845" s="89"/>
      <c r="BD845" s="89"/>
      <c r="BE845" s="89"/>
    </row>
    <row r="846" spans="1:57" ht="12.75">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c r="AU846" s="89"/>
      <c r="AV846" s="89"/>
      <c r="AW846" s="89"/>
      <c r="AX846" s="89"/>
      <c r="AY846" s="89"/>
      <c r="AZ846" s="89"/>
      <c r="BA846" s="89"/>
      <c r="BB846" s="89"/>
      <c r="BC846" s="89"/>
      <c r="BD846" s="89"/>
      <c r="BE846" s="89"/>
    </row>
    <row r="847" spans="1:57" ht="12.75">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c r="AU847" s="89"/>
      <c r="AV847" s="89"/>
      <c r="AW847" s="89"/>
      <c r="AX847" s="89"/>
      <c r="AY847" s="89"/>
      <c r="AZ847" s="89"/>
      <c r="BA847" s="89"/>
      <c r="BB847" s="89"/>
      <c r="BC847" s="89"/>
      <c r="BD847" s="89"/>
      <c r="BE847" s="89"/>
    </row>
    <row r="848" spans="1:57" ht="12.75">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c r="AU848" s="89"/>
      <c r="AV848" s="89"/>
      <c r="AW848" s="89"/>
      <c r="AX848" s="89"/>
      <c r="AY848" s="89"/>
      <c r="AZ848" s="89"/>
      <c r="BA848" s="89"/>
      <c r="BB848" s="89"/>
      <c r="BC848" s="89"/>
      <c r="BD848" s="89"/>
      <c r="BE848" s="89"/>
    </row>
    <row r="849" spans="1:57" ht="12.75">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c r="AU849" s="89"/>
      <c r="AV849" s="89"/>
      <c r="AW849" s="89"/>
      <c r="AX849" s="89"/>
      <c r="AY849" s="89"/>
      <c r="AZ849" s="89"/>
      <c r="BA849" s="89"/>
      <c r="BB849" s="89"/>
      <c r="BC849" s="89"/>
      <c r="BD849" s="89"/>
      <c r="BE849" s="89"/>
    </row>
    <row r="850" spans="1:57" ht="12.75">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c r="AU850" s="89"/>
      <c r="AV850" s="89"/>
      <c r="AW850" s="89"/>
      <c r="AX850" s="89"/>
      <c r="AY850" s="89"/>
      <c r="AZ850" s="89"/>
      <c r="BA850" s="89"/>
      <c r="BB850" s="89"/>
      <c r="BC850" s="89"/>
      <c r="BD850" s="89"/>
      <c r="BE850" s="89"/>
    </row>
    <row r="851" spans="1:57" ht="12.75">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c r="AU851" s="89"/>
      <c r="AV851" s="89"/>
      <c r="AW851" s="89"/>
      <c r="AX851" s="89"/>
      <c r="AY851" s="89"/>
      <c r="AZ851" s="89"/>
      <c r="BA851" s="89"/>
      <c r="BB851" s="89"/>
      <c r="BC851" s="89"/>
      <c r="BD851" s="89"/>
      <c r="BE851" s="89"/>
    </row>
    <row r="852" spans="1:57" ht="12.75">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c r="AU852" s="89"/>
      <c r="AV852" s="89"/>
      <c r="AW852" s="89"/>
      <c r="AX852" s="89"/>
      <c r="AY852" s="89"/>
      <c r="AZ852" s="89"/>
      <c r="BA852" s="89"/>
      <c r="BB852" s="89"/>
      <c r="BC852" s="89"/>
      <c r="BD852" s="89"/>
      <c r="BE852" s="89"/>
    </row>
    <row r="853" spans="1:57" ht="12.75">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c r="AU853" s="89"/>
      <c r="AV853" s="89"/>
      <c r="AW853" s="89"/>
      <c r="AX853" s="89"/>
      <c r="AY853" s="89"/>
      <c r="AZ853" s="89"/>
      <c r="BA853" s="89"/>
      <c r="BB853" s="89"/>
      <c r="BC853" s="89"/>
      <c r="BD853" s="89"/>
      <c r="BE853" s="89"/>
    </row>
    <row r="854" spans="1:57" ht="12.75">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c r="AU854" s="89"/>
      <c r="AV854" s="89"/>
      <c r="AW854" s="89"/>
      <c r="AX854" s="89"/>
      <c r="AY854" s="89"/>
      <c r="AZ854" s="89"/>
      <c r="BA854" s="89"/>
      <c r="BB854" s="89"/>
      <c r="BC854" s="89"/>
      <c r="BD854" s="89"/>
      <c r="BE854" s="89"/>
    </row>
    <row r="855" spans="1:57" ht="12.75">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c r="AU855" s="89"/>
      <c r="AV855" s="89"/>
      <c r="AW855" s="89"/>
      <c r="AX855" s="89"/>
      <c r="AY855" s="89"/>
      <c r="AZ855" s="89"/>
      <c r="BA855" s="89"/>
      <c r="BB855" s="89"/>
      <c r="BC855" s="89"/>
      <c r="BD855" s="89"/>
      <c r="BE855" s="89"/>
    </row>
    <row r="856" spans="1:57" ht="12.75">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c r="AU856" s="89"/>
      <c r="AV856" s="89"/>
      <c r="AW856" s="89"/>
      <c r="AX856" s="89"/>
      <c r="AY856" s="89"/>
      <c r="AZ856" s="89"/>
      <c r="BA856" s="89"/>
      <c r="BB856" s="89"/>
      <c r="BC856" s="89"/>
      <c r="BD856" s="89"/>
      <c r="BE856" s="89"/>
    </row>
    <row r="857" spans="1:57" ht="12.75">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c r="AU857" s="89"/>
      <c r="AV857" s="89"/>
      <c r="AW857" s="89"/>
      <c r="AX857" s="89"/>
      <c r="AY857" s="89"/>
      <c r="AZ857" s="89"/>
      <c r="BA857" s="89"/>
      <c r="BB857" s="89"/>
      <c r="BC857" s="89"/>
      <c r="BD857" s="89"/>
      <c r="BE857" s="89"/>
    </row>
    <row r="858" spans="1:57" ht="12.75">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c r="AU858" s="89"/>
      <c r="AV858" s="89"/>
      <c r="AW858" s="89"/>
      <c r="AX858" s="89"/>
      <c r="AY858" s="89"/>
      <c r="AZ858" s="89"/>
      <c r="BA858" s="89"/>
      <c r="BB858" s="89"/>
      <c r="BC858" s="89"/>
      <c r="BD858" s="89"/>
      <c r="BE858" s="89"/>
    </row>
    <row r="859" spans="1:57" ht="12.75">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c r="AU859" s="89"/>
      <c r="AV859" s="89"/>
      <c r="AW859" s="89"/>
      <c r="AX859" s="89"/>
      <c r="AY859" s="89"/>
      <c r="AZ859" s="89"/>
      <c r="BA859" s="89"/>
      <c r="BB859" s="89"/>
      <c r="BC859" s="89"/>
      <c r="BD859" s="89"/>
      <c r="BE859" s="89"/>
    </row>
    <row r="860" spans="1:57" ht="12.75">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c r="AU860" s="89"/>
      <c r="AV860" s="89"/>
      <c r="AW860" s="89"/>
      <c r="AX860" s="89"/>
      <c r="AY860" s="89"/>
      <c r="AZ860" s="89"/>
      <c r="BA860" s="89"/>
      <c r="BB860" s="89"/>
      <c r="BC860" s="89"/>
      <c r="BD860" s="89"/>
      <c r="BE860" s="89"/>
    </row>
    <row r="861" spans="1:57" ht="12.75">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c r="AU861" s="89"/>
      <c r="AV861" s="89"/>
      <c r="AW861" s="89"/>
      <c r="AX861" s="89"/>
      <c r="AY861" s="89"/>
      <c r="AZ861" s="89"/>
      <c r="BA861" s="89"/>
      <c r="BB861" s="89"/>
      <c r="BC861" s="89"/>
      <c r="BD861" s="89"/>
      <c r="BE861" s="89"/>
    </row>
    <row r="862" spans="1:57" ht="12.75">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c r="AU862" s="89"/>
      <c r="AV862" s="89"/>
      <c r="AW862" s="89"/>
      <c r="AX862" s="89"/>
      <c r="AY862" s="89"/>
      <c r="AZ862" s="89"/>
      <c r="BA862" s="89"/>
      <c r="BB862" s="89"/>
      <c r="BC862" s="89"/>
      <c r="BD862" s="89"/>
      <c r="BE862" s="89"/>
    </row>
    <row r="863" spans="1:57" ht="12.75">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c r="AU863" s="89"/>
      <c r="AV863" s="89"/>
      <c r="AW863" s="89"/>
      <c r="AX863" s="89"/>
      <c r="AY863" s="89"/>
      <c r="AZ863" s="89"/>
      <c r="BA863" s="89"/>
      <c r="BB863" s="89"/>
      <c r="BC863" s="89"/>
      <c r="BD863" s="89"/>
      <c r="BE863" s="89"/>
    </row>
    <row r="864" spans="1:57" ht="12.75">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c r="AU864" s="89"/>
      <c r="AV864" s="89"/>
      <c r="AW864" s="89"/>
      <c r="AX864" s="89"/>
      <c r="AY864" s="89"/>
      <c r="AZ864" s="89"/>
      <c r="BA864" s="89"/>
      <c r="BB864" s="89"/>
      <c r="BC864" s="89"/>
      <c r="BD864" s="89"/>
      <c r="BE864" s="89"/>
    </row>
    <row r="865" spans="1:57" ht="12.75">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c r="AU865" s="89"/>
      <c r="AV865" s="89"/>
      <c r="AW865" s="89"/>
      <c r="AX865" s="89"/>
      <c r="AY865" s="89"/>
      <c r="AZ865" s="89"/>
      <c r="BA865" s="89"/>
      <c r="BB865" s="89"/>
      <c r="BC865" s="89"/>
      <c r="BD865" s="89"/>
      <c r="BE865" s="89"/>
    </row>
    <row r="866" spans="1:57" ht="12.75">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c r="AU866" s="89"/>
      <c r="AV866" s="89"/>
      <c r="AW866" s="89"/>
      <c r="AX866" s="89"/>
      <c r="AY866" s="89"/>
      <c r="AZ866" s="89"/>
      <c r="BA866" s="89"/>
      <c r="BB866" s="89"/>
      <c r="BC866" s="89"/>
      <c r="BD866" s="89"/>
      <c r="BE866" s="89"/>
    </row>
    <row r="867" spans="1:57" ht="12.75">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c r="AU867" s="89"/>
      <c r="AV867" s="89"/>
      <c r="AW867" s="89"/>
      <c r="AX867" s="89"/>
      <c r="AY867" s="89"/>
      <c r="AZ867" s="89"/>
      <c r="BA867" s="89"/>
      <c r="BB867" s="89"/>
      <c r="BC867" s="89"/>
      <c r="BD867" s="89"/>
      <c r="BE867" s="89"/>
    </row>
    <row r="868" spans="1:57" ht="12.75">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c r="AU868" s="89"/>
      <c r="AV868" s="89"/>
      <c r="AW868" s="89"/>
      <c r="AX868" s="89"/>
      <c r="AY868" s="89"/>
      <c r="AZ868" s="89"/>
      <c r="BA868" s="89"/>
      <c r="BB868" s="89"/>
      <c r="BC868" s="89"/>
      <c r="BD868" s="89"/>
      <c r="BE868" s="89"/>
    </row>
    <row r="869" spans="1:57" ht="12.75">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c r="AU869" s="89"/>
      <c r="AV869" s="89"/>
      <c r="AW869" s="89"/>
      <c r="AX869" s="89"/>
      <c r="AY869" s="89"/>
      <c r="AZ869" s="89"/>
      <c r="BA869" s="89"/>
      <c r="BB869" s="89"/>
      <c r="BC869" s="89"/>
      <c r="BD869" s="89"/>
      <c r="BE869" s="89"/>
    </row>
    <row r="870" spans="1:57" ht="12.75">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c r="AU870" s="89"/>
      <c r="AV870" s="89"/>
      <c r="AW870" s="89"/>
      <c r="AX870" s="89"/>
      <c r="AY870" s="89"/>
      <c r="AZ870" s="89"/>
      <c r="BA870" s="89"/>
      <c r="BB870" s="89"/>
      <c r="BC870" s="89"/>
      <c r="BD870" s="89"/>
      <c r="BE870" s="89"/>
    </row>
    <row r="871" spans="1:57" ht="12.75">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c r="AU871" s="89"/>
      <c r="AV871" s="89"/>
      <c r="AW871" s="89"/>
      <c r="AX871" s="89"/>
      <c r="AY871" s="89"/>
      <c r="AZ871" s="89"/>
      <c r="BA871" s="89"/>
      <c r="BB871" s="89"/>
      <c r="BC871" s="89"/>
      <c r="BD871" s="89"/>
      <c r="BE871" s="89"/>
    </row>
    <row r="872" spans="1:57" ht="12.75">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c r="AU872" s="89"/>
      <c r="AV872" s="89"/>
      <c r="AW872" s="89"/>
      <c r="AX872" s="89"/>
      <c r="AY872" s="89"/>
      <c r="AZ872" s="89"/>
      <c r="BA872" s="89"/>
      <c r="BB872" s="89"/>
      <c r="BC872" s="89"/>
      <c r="BD872" s="89"/>
      <c r="BE872" s="89"/>
    </row>
    <row r="873" spans="1:57" ht="12.75">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c r="AU873" s="89"/>
      <c r="AV873" s="89"/>
      <c r="AW873" s="89"/>
      <c r="AX873" s="89"/>
      <c r="AY873" s="89"/>
      <c r="AZ873" s="89"/>
      <c r="BA873" s="89"/>
      <c r="BB873" s="89"/>
      <c r="BC873" s="89"/>
      <c r="BD873" s="89"/>
      <c r="BE873" s="89"/>
    </row>
    <row r="874" spans="1:57" ht="12.75">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c r="AU874" s="89"/>
      <c r="AV874" s="89"/>
      <c r="AW874" s="89"/>
      <c r="AX874" s="89"/>
      <c r="AY874" s="89"/>
      <c r="AZ874" s="89"/>
      <c r="BA874" s="89"/>
      <c r="BB874" s="89"/>
      <c r="BC874" s="89"/>
      <c r="BD874" s="89"/>
      <c r="BE874" s="89"/>
    </row>
    <row r="875" spans="1:57" ht="12.75">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c r="AU875" s="89"/>
      <c r="AV875" s="89"/>
      <c r="AW875" s="89"/>
      <c r="AX875" s="89"/>
      <c r="AY875" s="89"/>
      <c r="AZ875" s="89"/>
      <c r="BA875" s="89"/>
      <c r="BB875" s="89"/>
      <c r="BC875" s="89"/>
      <c r="BD875" s="89"/>
      <c r="BE875" s="89"/>
    </row>
    <row r="876" spans="1:57" ht="12.75">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c r="AU876" s="89"/>
      <c r="AV876" s="89"/>
      <c r="AW876" s="89"/>
      <c r="AX876" s="89"/>
      <c r="AY876" s="89"/>
      <c r="AZ876" s="89"/>
      <c r="BA876" s="89"/>
      <c r="BB876" s="89"/>
      <c r="BC876" s="89"/>
      <c r="BD876" s="89"/>
      <c r="BE876" s="89"/>
    </row>
    <row r="877" spans="1:57" ht="12.75">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c r="AU877" s="89"/>
      <c r="AV877" s="89"/>
      <c r="AW877" s="89"/>
      <c r="AX877" s="89"/>
      <c r="AY877" s="89"/>
      <c r="AZ877" s="89"/>
      <c r="BA877" s="89"/>
      <c r="BB877" s="89"/>
      <c r="BC877" s="89"/>
      <c r="BD877" s="89"/>
      <c r="BE877" s="89"/>
    </row>
    <row r="878" spans="1:57" ht="12.75">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c r="AU878" s="89"/>
      <c r="AV878" s="89"/>
      <c r="AW878" s="89"/>
      <c r="AX878" s="89"/>
      <c r="AY878" s="89"/>
      <c r="AZ878" s="89"/>
      <c r="BA878" s="89"/>
      <c r="BB878" s="89"/>
      <c r="BC878" s="89"/>
      <c r="BD878" s="89"/>
      <c r="BE878" s="89"/>
    </row>
    <row r="879" spans="1:57" ht="12.75">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c r="AU879" s="89"/>
      <c r="AV879" s="89"/>
      <c r="AW879" s="89"/>
      <c r="AX879" s="89"/>
      <c r="AY879" s="89"/>
      <c r="AZ879" s="89"/>
      <c r="BA879" s="89"/>
      <c r="BB879" s="89"/>
      <c r="BC879" s="89"/>
      <c r="BD879" s="89"/>
      <c r="BE879" s="89"/>
    </row>
    <row r="880" spans="1:57" ht="12.75">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c r="AU880" s="89"/>
      <c r="AV880" s="89"/>
      <c r="AW880" s="89"/>
      <c r="AX880" s="89"/>
      <c r="AY880" s="89"/>
      <c r="AZ880" s="89"/>
      <c r="BA880" s="89"/>
      <c r="BB880" s="89"/>
      <c r="BC880" s="89"/>
      <c r="BD880" s="89"/>
      <c r="BE880" s="89"/>
    </row>
    <row r="881" spans="1:57" ht="12.75">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c r="AU881" s="89"/>
      <c r="AV881" s="89"/>
      <c r="AW881" s="89"/>
      <c r="AX881" s="89"/>
      <c r="AY881" s="89"/>
      <c r="AZ881" s="89"/>
      <c r="BA881" s="89"/>
      <c r="BB881" s="89"/>
      <c r="BC881" s="89"/>
      <c r="BD881" s="89"/>
      <c r="BE881" s="89"/>
    </row>
    <row r="882" spans="1:57" ht="12.75">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c r="AU882" s="89"/>
      <c r="AV882" s="89"/>
      <c r="AW882" s="89"/>
      <c r="AX882" s="89"/>
      <c r="AY882" s="89"/>
      <c r="AZ882" s="89"/>
      <c r="BA882" s="89"/>
      <c r="BB882" s="89"/>
      <c r="BC882" s="89"/>
      <c r="BD882" s="89"/>
      <c r="BE882" s="89"/>
    </row>
    <row r="883" spans="1:57" ht="12.75">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c r="AU883" s="89"/>
      <c r="AV883" s="89"/>
      <c r="AW883" s="89"/>
      <c r="AX883" s="89"/>
      <c r="AY883" s="89"/>
      <c r="AZ883" s="89"/>
      <c r="BA883" s="89"/>
      <c r="BB883" s="89"/>
      <c r="BC883" s="89"/>
      <c r="BD883" s="89"/>
      <c r="BE883" s="89"/>
    </row>
    <row r="884" spans="1:57" ht="12.75">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c r="AU884" s="89"/>
      <c r="AV884" s="89"/>
      <c r="AW884" s="89"/>
      <c r="AX884" s="89"/>
      <c r="AY884" s="89"/>
      <c r="AZ884" s="89"/>
      <c r="BA884" s="89"/>
      <c r="BB884" s="89"/>
      <c r="BC884" s="89"/>
      <c r="BD884" s="89"/>
      <c r="BE884" s="89"/>
    </row>
    <row r="885" spans="1:57" ht="12.75">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c r="AU885" s="89"/>
      <c r="AV885" s="89"/>
      <c r="AW885" s="89"/>
      <c r="AX885" s="89"/>
      <c r="AY885" s="89"/>
      <c r="AZ885" s="89"/>
      <c r="BA885" s="89"/>
      <c r="BB885" s="89"/>
      <c r="BC885" s="89"/>
      <c r="BD885" s="89"/>
      <c r="BE885" s="89"/>
    </row>
    <row r="886" spans="1:57" ht="12.75">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c r="AU886" s="89"/>
      <c r="AV886" s="89"/>
      <c r="AW886" s="89"/>
      <c r="AX886" s="89"/>
      <c r="AY886" s="89"/>
      <c r="AZ886" s="89"/>
      <c r="BA886" s="89"/>
      <c r="BB886" s="89"/>
      <c r="BC886" s="89"/>
      <c r="BD886" s="89"/>
      <c r="BE886" s="89"/>
    </row>
    <row r="887" spans="1:57" ht="12.75">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c r="AU887" s="89"/>
      <c r="AV887" s="89"/>
      <c r="AW887" s="89"/>
      <c r="AX887" s="89"/>
      <c r="AY887" s="89"/>
      <c r="AZ887" s="89"/>
      <c r="BA887" s="89"/>
      <c r="BB887" s="89"/>
      <c r="BC887" s="89"/>
      <c r="BD887" s="89"/>
      <c r="BE887" s="89"/>
    </row>
    <row r="888" spans="1:57" ht="12.75">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c r="AU888" s="89"/>
      <c r="AV888" s="89"/>
      <c r="AW888" s="89"/>
      <c r="AX888" s="89"/>
      <c r="AY888" s="89"/>
      <c r="AZ888" s="89"/>
      <c r="BA888" s="89"/>
      <c r="BB888" s="89"/>
      <c r="BC888" s="89"/>
      <c r="BD888" s="89"/>
      <c r="BE888" s="89"/>
    </row>
    <row r="889" spans="1:57" ht="12.75">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c r="AU889" s="89"/>
      <c r="AV889" s="89"/>
      <c r="AW889" s="89"/>
      <c r="AX889" s="89"/>
      <c r="AY889" s="89"/>
      <c r="AZ889" s="89"/>
      <c r="BA889" s="89"/>
      <c r="BB889" s="89"/>
      <c r="BC889" s="89"/>
      <c r="BD889" s="89"/>
      <c r="BE889" s="89"/>
    </row>
    <row r="890" spans="1:57" ht="12.75">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c r="AU890" s="89"/>
      <c r="AV890" s="89"/>
      <c r="AW890" s="89"/>
      <c r="AX890" s="89"/>
      <c r="AY890" s="89"/>
      <c r="AZ890" s="89"/>
      <c r="BA890" s="89"/>
      <c r="BB890" s="89"/>
      <c r="BC890" s="89"/>
      <c r="BD890" s="89"/>
      <c r="BE890" s="89"/>
    </row>
    <row r="891" spans="1:57" ht="12.75">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c r="AU891" s="89"/>
      <c r="AV891" s="89"/>
      <c r="AW891" s="89"/>
      <c r="AX891" s="89"/>
      <c r="AY891" s="89"/>
      <c r="AZ891" s="89"/>
      <c r="BA891" s="89"/>
      <c r="BB891" s="89"/>
      <c r="BC891" s="89"/>
      <c r="BD891" s="89"/>
      <c r="BE891" s="89"/>
    </row>
    <row r="892" spans="1:57" ht="12.75">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c r="AU892" s="89"/>
      <c r="AV892" s="89"/>
      <c r="AW892" s="89"/>
      <c r="AX892" s="89"/>
      <c r="AY892" s="89"/>
      <c r="AZ892" s="89"/>
      <c r="BA892" s="89"/>
      <c r="BB892" s="89"/>
      <c r="BC892" s="89"/>
      <c r="BD892" s="89"/>
      <c r="BE892" s="89"/>
    </row>
    <row r="893" spans="1:57" ht="12.75">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c r="AU893" s="89"/>
      <c r="AV893" s="89"/>
      <c r="AW893" s="89"/>
      <c r="AX893" s="89"/>
      <c r="AY893" s="89"/>
      <c r="AZ893" s="89"/>
      <c r="BA893" s="89"/>
      <c r="BB893" s="89"/>
      <c r="BC893" s="89"/>
      <c r="BD893" s="89"/>
      <c r="BE893" s="89"/>
    </row>
    <row r="894" spans="1:57" ht="12.75">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c r="AU894" s="89"/>
      <c r="AV894" s="89"/>
      <c r="AW894" s="89"/>
      <c r="AX894" s="89"/>
      <c r="AY894" s="89"/>
      <c r="AZ894" s="89"/>
      <c r="BA894" s="89"/>
      <c r="BB894" s="89"/>
      <c r="BC894" s="89"/>
      <c r="BD894" s="89"/>
      <c r="BE894" s="89"/>
    </row>
    <row r="895" spans="1:57" ht="12.75">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c r="AU895" s="89"/>
      <c r="AV895" s="89"/>
      <c r="AW895" s="89"/>
      <c r="AX895" s="89"/>
      <c r="AY895" s="89"/>
      <c r="AZ895" s="89"/>
      <c r="BA895" s="89"/>
      <c r="BB895" s="89"/>
      <c r="BC895" s="89"/>
      <c r="BD895" s="89"/>
      <c r="BE895" s="89"/>
    </row>
    <row r="896" spans="1:57" ht="12.75">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c r="AU896" s="89"/>
      <c r="AV896" s="89"/>
      <c r="AW896" s="89"/>
      <c r="AX896" s="89"/>
      <c r="AY896" s="89"/>
      <c r="AZ896" s="89"/>
      <c r="BA896" s="89"/>
      <c r="BB896" s="89"/>
      <c r="BC896" s="89"/>
      <c r="BD896" s="89"/>
      <c r="BE896" s="89"/>
    </row>
    <row r="897" spans="1:57" ht="12.75">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c r="AU897" s="89"/>
      <c r="AV897" s="89"/>
      <c r="AW897" s="89"/>
      <c r="AX897" s="89"/>
      <c r="AY897" s="89"/>
      <c r="AZ897" s="89"/>
      <c r="BA897" s="89"/>
      <c r="BB897" s="89"/>
      <c r="BC897" s="89"/>
      <c r="BD897" s="89"/>
      <c r="BE897" s="89"/>
    </row>
    <row r="898" spans="1:57" ht="12.75">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c r="AU898" s="89"/>
      <c r="AV898" s="89"/>
      <c r="AW898" s="89"/>
      <c r="AX898" s="89"/>
      <c r="AY898" s="89"/>
      <c r="AZ898" s="89"/>
      <c r="BA898" s="89"/>
      <c r="BB898" s="89"/>
      <c r="BC898" s="89"/>
      <c r="BD898" s="89"/>
      <c r="BE898" s="89"/>
    </row>
    <row r="899" spans="1:57" ht="12.75">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c r="AU899" s="89"/>
      <c r="AV899" s="89"/>
      <c r="AW899" s="89"/>
      <c r="AX899" s="89"/>
      <c r="AY899" s="89"/>
      <c r="AZ899" s="89"/>
      <c r="BA899" s="89"/>
      <c r="BB899" s="89"/>
      <c r="BC899" s="89"/>
      <c r="BD899" s="89"/>
      <c r="BE899" s="89"/>
    </row>
    <row r="900" spans="1:57" ht="12.75">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c r="AU900" s="89"/>
      <c r="AV900" s="89"/>
      <c r="AW900" s="89"/>
      <c r="AX900" s="89"/>
      <c r="AY900" s="89"/>
      <c r="AZ900" s="89"/>
      <c r="BA900" s="89"/>
      <c r="BB900" s="89"/>
      <c r="BC900" s="89"/>
      <c r="BD900" s="89"/>
      <c r="BE900" s="89"/>
    </row>
    <row r="901" spans="1:57" ht="12.75">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c r="AU901" s="89"/>
      <c r="AV901" s="89"/>
      <c r="AW901" s="89"/>
      <c r="AX901" s="89"/>
      <c r="AY901" s="89"/>
      <c r="AZ901" s="89"/>
      <c r="BA901" s="89"/>
      <c r="BB901" s="89"/>
      <c r="BC901" s="89"/>
      <c r="BD901" s="89"/>
      <c r="BE901" s="89"/>
    </row>
    <row r="902" spans="1:57" ht="12.75">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c r="AU902" s="89"/>
      <c r="AV902" s="89"/>
      <c r="AW902" s="89"/>
      <c r="AX902" s="89"/>
      <c r="AY902" s="89"/>
      <c r="AZ902" s="89"/>
      <c r="BA902" s="89"/>
      <c r="BB902" s="89"/>
      <c r="BC902" s="89"/>
      <c r="BD902" s="89"/>
      <c r="BE902" s="89"/>
    </row>
    <row r="903" spans="1:57" ht="12.75">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c r="AU903" s="89"/>
      <c r="AV903" s="89"/>
      <c r="AW903" s="89"/>
      <c r="AX903" s="89"/>
      <c r="AY903" s="89"/>
      <c r="AZ903" s="89"/>
      <c r="BA903" s="89"/>
      <c r="BB903" s="89"/>
      <c r="BC903" s="89"/>
      <c r="BD903" s="89"/>
      <c r="BE903" s="89"/>
    </row>
    <row r="904" spans="1:57" ht="12.75">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c r="AU904" s="89"/>
      <c r="AV904" s="89"/>
      <c r="AW904" s="89"/>
      <c r="AX904" s="89"/>
      <c r="AY904" s="89"/>
      <c r="AZ904" s="89"/>
      <c r="BA904" s="89"/>
      <c r="BB904" s="89"/>
      <c r="BC904" s="89"/>
      <c r="BD904" s="89"/>
      <c r="BE904" s="89"/>
    </row>
    <row r="905" spans="1:57" ht="12.75">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c r="AU905" s="89"/>
      <c r="AV905" s="89"/>
      <c r="AW905" s="89"/>
      <c r="AX905" s="89"/>
      <c r="AY905" s="89"/>
      <c r="AZ905" s="89"/>
      <c r="BA905" s="89"/>
      <c r="BB905" s="89"/>
      <c r="BC905" s="89"/>
      <c r="BD905" s="89"/>
      <c r="BE905" s="89"/>
    </row>
    <row r="906" spans="1:57" ht="12.75">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c r="AU906" s="89"/>
      <c r="AV906" s="89"/>
      <c r="AW906" s="89"/>
      <c r="AX906" s="89"/>
      <c r="AY906" s="89"/>
      <c r="AZ906" s="89"/>
      <c r="BA906" s="89"/>
      <c r="BB906" s="89"/>
      <c r="BC906" s="89"/>
      <c r="BD906" s="89"/>
      <c r="BE906" s="89"/>
    </row>
    <row r="907" spans="1:57" ht="12.75">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c r="AU907" s="89"/>
      <c r="AV907" s="89"/>
      <c r="AW907" s="89"/>
      <c r="AX907" s="89"/>
      <c r="AY907" s="89"/>
      <c r="AZ907" s="89"/>
      <c r="BA907" s="89"/>
      <c r="BB907" s="89"/>
      <c r="BC907" s="89"/>
      <c r="BD907" s="89"/>
      <c r="BE907" s="89"/>
    </row>
    <row r="908" spans="1:57" ht="12.75">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c r="AU908" s="89"/>
      <c r="AV908" s="89"/>
      <c r="AW908" s="89"/>
      <c r="AX908" s="89"/>
      <c r="AY908" s="89"/>
      <c r="AZ908" s="89"/>
      <c r="BA908" s="89"/>
      <c r="BB908" s="89"/>
      <c r="BC908" s="89"/>
      <c r="BD908" s="89"/>
      <c r="BE908" s="89"/>
    </row>
    <row r="909" spans="1:57" ht="12.75">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c r="AU909" s="89"/>
      <c r="AV909" s="89"/>
      <c r="AW909" s="89"/>
      <c r="AX909" s="89"/>
      <c r="AY909" s="89"/>
      <c r="AZ909" s="89"/>
      <c r="BA909" s="89"/>
      <c r="BB909" s="89"/>
      <c r="BC909" s="89"/>
      <c r="BD909" s="89"/>
      <c r="BE909" s="89"/>
    </row>
    <row r="910" spans="1:57" ht="12.75">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c r="AU910" s="89"/>
      <c r="AV910" s="89"/>
      <c r="AW910" s="89"/>
      <c r="AX910" s="89"/>
      <c r="AY910" s="89"/>
      <c r="AZ910" s="89"/>
      <c r="BA910" s="89"/>
      <c r="BB910" s="89"/>
      <c r="BC910" s="89"/>
      <c r="BD910" s="89"/>
      <c r="BE910" s="89"/>
    </row>
    <row r="911" spans="1:57" ht="12.75">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c r="AU911" s="89"/>
      <c r="AV911" s="89"/>
      <c r="AW911" s="89"/>
      <c r="AX911" s="89"/>
      <c r="AY911" s="89"/>
      <c r="AZ911" s="89"/>
      <c r="BA911" s="89"/>
      <c r="BB911" s="89"/>
      <c r="BC911" s="89"/>
      <c r="BD911" s="89"/>
      <c r="BE911" s="89"/>
    </row>
    <row r="912" spans="1:57" ht="12.75">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c r="AU912" s="89"/>
      <c r="AV912" s="89"/>
      <c r="AW912" s="89"/>
      <c r="AX912" s="89"/>
      <c r="AY912" s="89"/>
      <c r="AZ912" s="89"/>
      <c r="BA912" s="89"/>
      <c r="BB912" s="89"/>
      <c r="BC912" s="89"/>
      <c r="BD912" s="89"/>
      <c r="BE912" s="89"/>
    </row>
    <row r="913" spans="1:57" ht="12.75">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c r="AU913" s="89"/>
      <c r="AV913" s="89"/>
      <c r="AW913" s="89"/>
      <c r="AX913" s="89"/>
      <c r="AY913" s="89"/>
      <c r="AZ913" s="89"/>
      <c r="BA913" s="89"/>
      <c r="BB913" s="89"/>
      <c r="BC913" s="89"/>
      <c r="BD913" s="89"/>
      <c r="BE913" s="89"/>
    </row>
    <row r="914" spans="1:57" ht="12.75">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row>
    <row r="915" spans="1:57" ht="12.75">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c r="AU915" s="89"/>
      <c r="AV915" s="89"/>
      <c r="AW915" s="89"/>
      <c r="AX915" s="89"/>
      <c r="AY915" s="89"/>
      <c r="AZ915" s="89"/>
      <c r="BA915" s="89"/>
      <c r="BB915" s="89"/>
      <c r="BC915" s="89"/>
      <c r="BD915" s="89"/>
      <c r="BE915" s="89"/>
    </row>
    <row r="916" spans="1:57" ht="12.75">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c r="AU916" s="89"/>
      <c r="AV916" s="89"/>
      <c r="AW916" s="89"/>
      <c r="AX916" s="89"/>
      <c r="AY916" s="89"/>
      <c r="AZ916" s="89"/>
      <c r="BA916" s="89"/>
      <c r="BB916" s="89"/>
      <c r="BC916" s="89"/>
      <c r="BD916" s="89"/>
      <c r="BE916" s="89"/>
    </row>
    <row r="917" spans="1:57" ht="12.75">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c r="AU917" s="89"/>
      <c r="AV917" s="89"/>
      <c r="AW917" s="89"/>
      <c r="AX917" s="89"/>
      <c r="AY917" s="89"/>
      <c r="AZ917" s="89"/>
      <c r="BA917" s="89"/>
      <c r="BB917" s="89"/>
      <c r="BC917" s="89"/>
      <c r="BD917" s="89"/>
      <c r="BE917" s="89"/>
    </row>
    <row r="918" spans="1:57" ht="12.75">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c r="AU918" s="89"/>
      <c r="AV918" s="89"/>
      <c r="AW918" s="89"/>
      <c r="AX918" s="89"/>
      <c r="AY918" s="89"/>
      <c r="AZ918" s="89"/>
      <c r="BA918" s="89"/>
      <c r="BB918" s="89"/>
      <c r="BC918" s="89"/>
      <c r="BD918" s="89"/>
      <c r="BE918" s="89"/>
    </row>
    <row r="919" spans="1:57" ht="12.75">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c r="AU919" s="89"/>
      <c r="AV919" s="89"/>
      <c r="AW919" s="89"/>
      <c r="AX919" s="89"/>
      <c r="AY919" s="89"/>
      <c r="AZ919" s="89"/>
      <c r="BA919" s="89"/>
      <c r="BB919" s="89"/>
      <c r="BC919" s="89"/>
      <c r="BD919" s="89"/>
      <c r="BE919" s="89"/>
    </row>
    <row r="920" spans="1:57" ht="12.75">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c r="AU920" s="89"/>
      <c r="AV920" s="89"/>
      <c r="AW920" s="89"/>
      <c r="AX920" s="89"/>
      <c r="AY920" s="89"/>
      <c r="AZ920" s="89"/>
      <c r="BA920" s="89"/>
      <c r="BB920" s="89"/>
      <c r="BC920" s="89"/>
      <c r="BD920" s="89"/>
      <c r="BE920" s="89"/>
    </row>
    <row r="921" spans="1:57" ht="12.75">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c r="AU921" s="89"/>
      <c r="AV921" s="89"/>
      <c r="AW921" s="89"/>
      <c r="AX921" s="89"/>
      <c r="AY921" s="89"/>
      <c r="AZ921" s="89"/>
      <c r="BA921" s="89"/>
      <c r="BB921" s="89"/>
      <c r="BC921" s="89"/>
      <c r="BD921" s="89"/>
      <c r="BE921" s="89"/>
    </row>
    <row r="922" spans="1:57" ht="12.75">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c r="AU922" s="89"/>
      <c r="AV922" s="89"/>
      <c r="AW922" s="89"/>
      <c r="AX922" s="89"/>
      <c r="AY922" s="89"/>
      <c r="AZ922" s="89"/>
      <c r="BA922" s="89"/>
      <c r="BB922" s="89"/>
      <c r="BC922" s="89"/>
      <c r="BD922" s="89"/>
      <c r="BE922" s="89"/>
    </row>
    <row r="923" spans="1:57" ht="12.75">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c r="AU923" s="89"/>
      <c r="AV923" s="89"/>
      <c r="AW923" s="89"/>
      <c r="AX923" s="89"/>
      <c r="AY923" s="89"/>
      <c r="AZ923" s="89"/>
      <c r="BA923" s="89"/>
      <c r="BB923" s="89"/>
      <c r="BC923" s="89"/>
      <c r="BD923" s="89"/>
      <c r="BE923" s="89"/>
    </row>
    <row r="924" spans="1:57" ht="12.75">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c r="AU924" s="89"/>
      <c r="AV924" s="89"/>
      <c r="AW924" s="89"/>
      <c r="AX924" s="89"/>
      <c r="AY924" s="89"/>
      <c r="AZ924" s="89"/>
      <c r="BA924" s="89"/>
      <c r="BB924" s="89"/>
      <c r="BC924" s="89"/>
      <c r="BD924" s="89"/>
      <c r="BE924" s="89"/>
    </row>
    <row r="925" spans="1:57" ht="12.75">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c r="AU925" s="89"/>
      <c r="AV925" s="89"/>
      <c r="AW925" s="89"/>
      <c r="AX925" s="89"/>
      <c r="AY925" s="89"/>
      <c r="AZ925" s="89"/>
      <c r="BA925" s="89"/>
      <c r="BB925" s="89"/>
      <c r="BC925" s="89"/>
      <c r="BD925" s="89"/>
      <c r="BE925" s="89"/>
    </row>
    <row r="926" spans="1:57" ht="12.75">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c r="AU926" s="89"/>
      <c r="AV926" s="89"/>
      <c r="AW926" s="89"/>
      <c r="AX926" s="89"/>
      <c r="AY926" s="89"/>
      <c r="AZ926" s="89"/>
      <c r="BA926" s="89"/>
      <c r="BB926" s="89"/>
      <c r="BC926" s="89"/>
      <c r="BD926" s="89"/>
      <c r="BE926" s="89"/>
    </row>
    <row r="927" spans="1:57" ht="12.75">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c r="AU927" s="89"/>
      <c r="AV927" s="89"/>
      <c r="AW927" s="89"/>
      <c r="AX927" s="89"/>
      <c r="AY927" s="89"/>
      <c r="AZ927" s="89"/>
      <c r="BA927" s="89"/>
      <c r="BB927" s="89"/>
      <c r="BC927" s="89"/>
      <c r="BD927" s="89"/>
      <c r="BE927" s="89"/>
    </row>
    <row r="928" spans="1:57" ht="12.75">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c r="AU928" s="89"/>
      <c r="AV928" s="89"/>
      <c r="AW928" s="89"/>
      <c r="AX928" s="89"/>
      <c r="AY928" s="89"/>
      <c r="AZ928" s="89"/>
      <c r="BA928" s="89"/>
      <c r="BB928" s="89"/>
      <c r="BC928" s="89"/>
      <c r="BD928" s="89"/>
      <c r="BE928" s="89"/>
    </row>
    <row r="929" spans="1:57" ht="12.75">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c r="AU929" s="89"/>
      <c r="AV929" s="89"/>
      <c r="AW929" s="89"/>
      <c r="AX929" s="89"/>
      <c r="AY929" s="89"/>
      <c r="AZ929" s="89"/>
      <c r="BA929" s="89"/>
      <c r="BB929" s="89"/>
      <c r="BC929" s="89"/>
      <c r="BD929" s="89"/>
      <c r="BE929" s="89"/>
    </row>
    <row r="930" spans="1:57" ht="12.75">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c r="AU930" s="89"/>
      <c r="AV930" s="89"/>
      <c r="AW930" s="89"/>
      <c r="AX930" s="89"/>
      <c r="AY930" s="89"/>
      <c r="AZ930" s="89"/>
      <c r="BA930" s="89"/>
      <c r="BB930" s="89"/>
      <c r="BC930" s="89"/>
      <c r="BD930" s="89"/>
      <c r="BE930" s="89"/>
    </row>
    <row r="931" spans="1:57" ht="12.75">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c r="AU931" s="89"/>
      <c r="AV931" s="89"/>
      <c r="AW931" s="89"/>
      <c r="AX931" s="89"/>
      <c r="AY931" s="89"/>
      <c r="AZ931" s="89"/>
      <c r="BA931" s="89"/>
      <c r="BB931" s="89"/>
      <c r="BC931" s="89"/>
      <c r="BD931" s="89"/>
      <c r="BE931" s="89"/>
    </row>
    <row r="932" spans="1:57" ht="12.75">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c r="AU932" s="89"/>
      <c r="AV932" s="89"/>
      <c r="AW932" s="89"/>
      <c r="AX932" s="89"/>
      <c r="AY932" s="89"/>
      <c r="AZ932" s="89"/>
      <c r="BA932" s="89"/>
      <c r="BB932" s="89"/>
      <c r="BC932" s="89"/>
      <c r="BD932" s="89"/>
      <c r="BE932" s="89"/>
    </row>
    <row r="933" spans="1:57" ht="12.75">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c r="AU933" s="89"/>
      <c r="AV933" s="89"/>
      <c r="AW933" s="89"/>
      <c r="AX933" s="89"/>
      <c r="AY933" s="89"/>
      <c r="AZ933" s="89"/>
      <c r="BA933" s="89"/>
      <c r="BB933" s="89"/>
      <c r="BC933" s="89"/>
      <c r="BD933" s="89"/>
      <c r="BE933" s="89"/>
    </row>
    <row r="934" spans="1:57" ht="12.75">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c r="AU934" s="89"/>
      <c r="AV934" s="89"/>
      <c r="AW934" s="89"/>
      <c r="AX934" s="89"/>
      <c r="AY934" s="89"/>
      <c r="AZ934" s="89"/>
      <c r="BA934" s="89"/>
      <c r="BB934" s="89"/>
      <c r="BC934" s="89"/>
      <c r="BD934" s="89"/>
      <c r="BE934" s="89"/>
    </row>
    <row r="935" spans="1:57" ht="12.75">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c r="AU935" s="89"/>
      <c r="AV935" s="89"/>
      <c r="AW935" s="89"/>
      <c r="AX935" s="89"/>
      <c r="AY935" s="89"/>
      <c r="AZ935" s="89"/>
      <c r="BA935" s="89"/>
      <c r="BB935" s="89"/>
      <c r="BC935" s="89"/>
      <c r="BD935" s="89"/>
      <c r="BE935" s="89"/>
    </row>
    <row r="936" spans="1:57" ht="12.75">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c r="AU936" s="89"/>
      <c r="AV936" s="89"/>
      <c r="AW936" s="89"/>
      <c r="AX936" s="89"/>
      <c r="AY936" s="89"/>
      <c r="AZ936" s="89"/>
      <c r="BA936" s="89"/>
      <c r="BB936" s="89"/>
      <c r="BC936" s="89"/>
      <c r="BD936" s="89"/>
      <c r="BE936" s="89"/>
    </row>
    <row r="937" spans="1:57" ht="12.75">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c r="AU937" s="89"/>
      <c r="AV937" s="89"/>
      <c r="AW937" s="89"/>
      <c r="AX937" s="89"/>
      <c r="AY937" s="89"/>
      <c r="AZ937" s="89"/>
      <c r="BA937" s="89"/>
      <c r="BB937" s="89"/>
      <c r="BC937" s="89"/>
      <c r="BD937" s="89"/>
      <c r="BE937" s="89"/>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205"/>
  <sheetViews>
    <sheetView workbookViewId="0" topLeftCell="A189">
      <selection activeCell="E42" sqref="E42"/>
    </sheetView>
  </sheetViews>
  <sheetFormatPr defaultColWidth="9.140625" defaultRowHeight="12.75"/>
  <cols>
    <col min="1" max="16384" width="11.421875" style="0" customWidth="1"/>
  </cols>
  <sheetData>
    <row r="1" spans="1:10" ht="12.75">
      <c r="A1" s="67" t="s">
        <v>249</v>
      </c>
      <c r="B1" s="68"/>
      <c r="C1" s="68"/>
      <c r="D1" s="68"/>
      <c r="E1" s="68"/>
      <c r="F1" s="68"/>
      <c r="G1" s="68"/>
      <c r="H1" s="68"/>
      <c r="I1" s="68"/>
      <c r="J1" s="69"/>
    </row>
    <row r="2" spans="1:10" ht="12.75">
      <c r="A2" s="70" t="s">
        <v>250</v>
      </c>
      <c r="B2" s="69" t="s">
        <v>251</v>
      </c>
      <c r="C2" t="s">
        <v>252</v>
      </c>
      <c r="D2" t="s">
        <v>253</v>
      </c>
      <c r="E2" t="s">
        <v>254</v>
      </c>
      <c r="F2" s="69"/>
      <c r="G2" s="69"/>
      <c r="H2" s="69"/>
      <c r="I2" s="69"/>
      <c r="J2" s="71"/>
    </row>
    <row r="3" spans="1:12" ht="12.75">
      <c r="A3" s="72">
        <f>DATEVALUE(Statistics!$B$2)</f>
        <v>34973</v>
      </c>
      <c r="B3" s="72" t="s">
        <v>255</v>
      </c>
      <c r="C3" s="69">
        <f>Statistics!H5/1000</f>
        <v>434.099</v>
      </c>
      <c r="E3" s="69"/>
      <c r="F3" s="69"/>
      <c r="G3" s="69"/>
      <c r="H3" s="69"/>
      <c r="I3" s="73"/>
      <c r="J3" s="74"/>
      <c r="L3" s="69"/>
    </row>
    <row r="4" spans="1:12" ht="12.75">
      <c r="A4" s="72">
        <f>DATEVALUE(Statistics!$B$59)</f>
        <v>35339</v>
      </c>
      <c r="B4" s="72" t="s">
        <v>256</v>
      </c>
      <c r="C4" s="69">
        <f>Statistics!H62/1000</f>
        <v>743.921</v>
      </c>
      <c r="E4" s="69"/>
      <c r="F4" s="69"/>
      <c r="G4" s="69"/>
      <c r="H4" s="69"/>
      <c r="I4" s="73"/>
      <c r="J4" s="74"/>
      <c r="L4" s="69"/>
    </row>
    <row r="5" spans="1:12" ht="12.75">
      <c r="A5" s="72">
        <f>DATEVALUE(Statistics!$B$116)</f>
        <v>35704</v>
      </c>
      <c r="B5" s="72" t="s">
        <v>257</v>
      </c>
      <c r="C5" s="69">
        <f>Statistics!H119/1000</f>
        <v>1049.019</v>
      </c>
      <c r="D5" s="69"/>
      <c r="E5" s="69"/>
      <c r="F5" s="69"/>
      <c r="G5" s="69"/>
      <c r="H5" s="69"/>
      <c r="I5" s="73"/>
      <c r="J5" s="74"/>
      <c r="K5" s="69"/>
      <c r="L5" s="69"/>
    </row>
    <row r="6" spans="1:12" ht="12.75">
      <c r="A6" s="72">
        <f>DATEVALUE(Statistics!$B$173)</f>
        <v>36069</v>
      </c>
      <c r="B6" s="72" t="s">
        <v>258</v>
      </c>
      <c r="C6" s="69">
        <f>Statistics!H176/1000</f>
        <v>1268.455</v>
      </c>
      <c r="D6" s="69"/>
      <c r="E6" s="69"/>
      <c r="F6" s="69"/>
      <c r="G6" s="69"/>
      <c r="H6" s="69"/>
      <c r="I6" s="73"/>
      <c r="J6" s="74"/>
      <c r="K6" s="69"/>
      <c r="L6" s="69"/>
    </row>
    <row r="7" spans="1:12" ht="12.75">
      <c r="A7" s="72">
        <f>DATEVALUE(Statistics!$B$230)</f>
        <v>36434</v>
      </c>
      <c r="B7" s="72" t="s">
        <v>259</v>
      </c>
      <c r="C7" s="69">
        <f>Statistics!H233/1000</f>
        <v>1470.24</v>
      </c>
      <c r="D7" s="69"/>
      <c r="E7" s="69">
        <f>e!G17/1000</f>
        <v>1.865</v>
      </c>
      <c r="F7" s="69"/>
      <c r="G7" s="69"/>
      <c r="H7" s="69"/>
      <c r="I7" s="73"/>
      <c r="J7" s="74"/>
      <c r="K7" s="69"/>
      <c r="L7" s="69"/>
    </row>
    <row r="8" spans="1:11" ht="12.75">
      <c r="A8" s="72"/>
      <c r="B8" s="72" t="s">
        <v>260</v>
      </c>
      <c r="C8" s="69" t="s">
        <v>261</v>
      </c>
      <c r="D8" s="69">
        <f>1.1*C7</f>
        <v>1617.2640000000001</v>
      </c>
      <c r="E8" s="69"/>
      <c r="F8" s="69"/>
      <c r="G8" s="69"/>
      <c r="H8" s="69"/>
      <c r="I8" s="73"/>
      <c r="J8" s="74"/>
      <c r="K8" s="69"/>
    </row>
    <row r="9" spans="1:11" ht="12.75">
      <c r="A9" s="72"/>
      <c r="B9" s="72" t="s">
        <v>262</v>
      </c>
      <c r="C9" s="69" t="s">
        <v>261</v>
      </c>
      <c r="D9" s="69">
        <f>1.1*D8</f>
        <v>1778.9904000000004</v>
      </c>
      <c r="E9" s="69"/>
      <c r="F9" s="69"/>
      <c r="G9" s="69"/>
      <c r="H9" s="69"/>
      <c r="I9" s="73"/>
      <c r="J9" s="74"/>
      <c r="K9" s="69"/>
    </row>
    <row r="10" spans="1:11" ht="12.75">
      <c r="A10" s="75"/>
      <c r="B10" s="72" t="s">
        <v>263</v>
      </c>
      <c r="C10" s="69"/>
      <c r="D10" s="69">
        <f>1.1*D9</f>
        <v>1956.8894400000006</v>
      </c>
      <c r="E10" s="69"/>
      <c r="F10" s="69"/>
      <c r="G10" s="69"/>
      <c r="H10" s="69"/>
      <c r="I10" s="69"/>
      <c r="J10" s="74"/>
      <c r="K10" s="69"/>
    </row>
    <row r="11" spans="1:10" ht="12.75">
      <c r="A11" s="72"/>
      <c r="B11" s="69"/>
      <c r="C11" s="69"/>
      <c r="D11" s="69"/>
      <c r="E11" s="69"/>
      <c r="F11" s="69"/>
      <c r="G11" s="69"/>
      <c r="H11" s="69"/>
      <c r="I11" s="69"/>
      <c r="J11" s="74"/>
    </row>
    <row r="12" spans="1:10" ht="12.75">
      <c r="A12" s="72"/>
      <c r="B12" s="69"/>
      <c r="C12" s="69"/>
      <c r="D12" s="69"/>
      <c r="E12" s="69"/>
      <c r="F12" s="69"/>
      <c r="G12" s="69"/>
      <c r="H12" s="69"/>
      <c r="I12" s="69"/>
      <c r="J12" s="74"/>
    </row>
    <row r="13" spans="1:10" ht="12.75">
      <c r="A13" s="72"/>
      <c r="B13" s="69"/>
      <c r="C13" s="69"/>
      <c r="D13" s="69"/>
      <c r="E13" s="69"/>
      <c r="F13" s="69"/>
      <c r="G13" s="69"/>
      <c r="H13" s="69"/>
      <c r="I13" s="69"/>
      <c r="J13" s="74"/>
    </row>
    <row r="14" spans="1:10" ht="12.75">
      <c r="A14" s="72"/>
      <c r="B14" s="69"/>
      <c r="C14" s="69"/>
      <c r="D14" s="69"/>
      <c r="E14" s="69"/>
      <c r="F14" s="69"/>
      <c r="G14" s="69"/>
      <c r="H14" s="69"/>
      <c r="I14" s="69"/>
      <c r="J14" s="74"/>
    </row>
    <row r="15" spans="1:10" ht="13.5" thickBot="1">
      <c r="A15" s="72"/>
      <c r="B15" s="69"/>
      <c r="C15" s="69"/>
      <c r="D15" s="69"/>
      <c r="E15" s="69"/>
      <c r="F15" s="69"/>
      <c r="G15" s="69"/>
      <c r="H15" s="69"/>
      <c r="I15" s="69"/>
      <c r="J15" s="74"/>
    </row>
    <row r="16" spans="1:10" ht="13.5" thickBot="1">
      <c r="A16" s="76"/>
      <c r="B16" s="76"/>
      <c r="C16" s="76"/>
      <c r="D16" s="76"/>
      <c r="E16" s="76"/>
      <c r="F16" s="76"/>
      <c r="G16" s="76"/>
      <c r="H16" s="76"/>
      <c r="I16" s="77"/>
      <c r="J16" s="77"/>
    </row>
    <row r="17" spans="1:6" ht="12.75">
      <c r="A17" s="67" t="s">
        <v>264</v>
      </c>
      <c r="B17" s="68"/>
      <c r="C17" s="68"/>
      <c r="D17" s="68"/>
      <c r="E17" s="68"/>
      <c r="F17" s="68"/>
    </row>
    <row r="18" spans="1:6" ht="12.75">
      <c r="A18" s="70" t="s">
        <v>265</v>
      </c>
      <c r="B18" s="69"/>
      <c r="C18" s="69"/>
      <c r="D18" s="69"/>
      <c r="E18" s="69"/>
      <c r="F18" s="69"/>
    </row>
    <row r="19" spans="1:5" ht="12.75">
      <c r="A19" s="70" t="s">
        <v>250</v>
      </c>
      <c r="B19" s="69" t="s">
        <v>251</v>
      </c>
      <c r="C19" t="s">
        <v>266</v>
      </c>
      <c r="D19" t="s">
        <v>253</v>
      </c>
      <c r="E19" t="s">
        <v>267</v>
      </c>
    </row>
    <row r="20" spans="1:8" ht="12.75">
      <c r="A20" s="72">
        <f>DATEVALUE(Statistics!$B$2)</f>
        <v>34973</v>
      </c>
      <c r="B20" s="72" t="s">
        <v>255</v>
      </c>
      <c r="C20" s="69">
        <f>Statistics!D9/1000</f>
        <v>1712.36</v>
      </c>
      <c r="H20" s="69"/>
    </row>
    <row r="21" spans="1:3" ht="12.75">
      <c r="A21" s="72">
        <f>DATEVALUE(Statistics!$B$59)</f>
        <v>35339</v>
      </c>
      <c r="B21" s="72" t="s">
        <v>256</v>
      </c>
      <c r="C21" s="69">
        <f>Statistics!D66/1000</f>
        <v>3347.038</v>
      </c>
    </row>
    <row r="22" spans="1:4" ht="12.75">
      <c r="A22" s="72">
        <f>DATEVALUE(Statistics!$B$116)</f>
        <v>35704</v>
      </c>
      <c r="B22" s="72" t="s">
        <v>257</v>
      </c>
      <c r="C22" s="69">
        <f>Statistics!D123/1000</f>
        <v>4511.353</v>
      </c>
      <c r="D22" s="69"/>
    </row>
    <row r="23" spans="1:4" ht="12.75">
      <c r="A23" s="72">
        <f>DATEVALUE(Statistics!$B$173)</f>
        <v>36069</v>
      </c>
      <c r="B23" s="72" t="s">
        <v>258</v>
      </c>
      <c r="C23" s="69">
        <f>Statistics!D180/1000</f>
        <v>5689.833</v>
      </c>
      <c r="D23" s="69"/>
    </row>
    <row r="24" spans="1:5" ht="12.75">
      <c r="A24" s="72">
        <f>DATEVALUE(Statistics!$B$230)</f>
        <v>36434</v>
      </c>
      <c r="B24" s="72" t="s">
        <v>259</v>
      </c>
      <c r="C24" s="69">
        <f>Statistics!D237/1000</f>
        <v>8054.777</v>
      </c>
      <c r="D24" s="69"/>
      <c r="E24" s="69">
        <f>e!E52/1000</f>
        <v>1076.075</v>
      </c>
    </row>
    <row r="25" spans="1:4" ht="12.75">
      <c r="A25" s="72"/>
      <c r="B25" s="72" t="s">
        <v>260</v>
      </c>
      <c r="C25" s="69"/>
      <c r="D25" s="69">
        <f>1.05*(C24+E24)</f>
        <v>9587.394600000001</v>
      </c>
    </row>
    <row r="26" spans="1:4" ht="12.75">
      <c r="A26" s="72"/>
      <c r="B26" s="72" t="s">
        <v>262</v>
      </c>
      <c r="C26" s="69"/>
      <c r="D26" s="69">
        <f>1.05*D25</f>
        <v>10066.764330000002</v>
      </c>
    </row>
    <row r="27" spans="1:4" ht="12.75">
      <c r="A27" s="78"/>
      <c r="B27" s="72" t="s">
        <v>263</v>
      </c>
      <c r="C27" s="69"/>
      <c r="D27" s="69">
        <f>1.05*D26</f>
        <v>10570.102546500002</v>
      </c>
    </row>
    <row r="28" spans="1:5" ht="12.75">
      <c r="A28" s="72"/>
      <c r="B28" s="69"/>
      <c r="C28" s="69"/>
      <c r="D28" s="69"/>
      <c r="E28" s="69"/>
    </row>
    <row r="29" spans="1:5" ht="12.75">
      <c r="A29" s="72"/>
      <c r="B29" s="69"/>
      <c r="C29" s="69"/>
      <c r="D29" s="69"/>
      <c r="E29" s="69"/>
    </row>
    <row r="30" spans="1:5" ht="12.75">
      <c r="A30" s="72"/>
      <c r="B30" s="69"/>
      <c r="C30" s="69"/>
      <c r="D30" s="69"/>
      <c r="E30" s="69"/>
    </row>
    <row r="31" spans="1:5" ht="12.75">
      <c r="A31" s="72"/>
      <c r="B31" s="69"/>
      <c r="C31" s="69"/>
      <c r="D31" s="69"/>
      <c r="E31" s="69"/>
    </row>
    <row r="32" spans="1:5" ht="13.5" thickBot="1">
      <c r="A32" s="72"/>
      <c r="B32" s="69"/>
      <c r="C32" s="69"/>
      <c r="D32" s="69"/>
      <c r="E32" s="69"/>
    </row>
    <row r="33" spans="1:6" ht="13.5" thickBot="1">
      <c r="A33" s="76"/>
      <c r="B33" s="76"/>
      <c r="C33" s="76"/>
      <c r="D33" s="76"/>
      <c r="E33" s="76"/>
      <c r="F33" s="76"/>
    </row>
    <row r="34" spans="1:8" ht="12.75">
      <c r="A34" s="67" t="s">
        <v>268</v>
      </c>
      <c r="B34" s="68"/>
      <c r="C34" s="68"/>
      <c r="D34" s="68"/>
      <c r="E34" s="68"/>
      <c r="F34" s="68"/>
      <c r="G34" s="68"/>
      <c r="H34" s="69"/>
    </row>
    <row r="35" spans="1:8" ht="12.75">
      <c r="A35" s="70" t="s">
        <v>269</v>
      </c>
      <c r="B35" s="69"/>
      <c r="C35" s="69"/>
      <c r="D35" s="69"/>
      <c r="E35" s="69"/>
      <c r="F35" s="69"/>
      <c r="G35" s="69"/>
      <c r="H35" s="69"/>
    </row>
    <row r="36" spans="1:8" ht="12.75">
      <c r="A36" s="70" t="s">
        <v>250</v>
      </c>
      <c r="B36" s="69" t="s">
        <v>251</v>
      </c>
      <c r="C36" t="s">
        <v>266</v>
      </c>
      <c r="D36" t="s">
        <v>253</v>
      </c>
      <c r="E36" t="s">
        <v>267</v>
      </c>
      <c r="F36" s="69"/>
      <c r="G36" s="69"/>
      <c r="H36" s="69"/>
    </row>
    <row r="37" spans="1:8" ht="12.75">
      <c r="A37" s="72">
        <f>DATEVALUE(Statistics!$B$2)</f>
        <v>34973</v>
      </c>
      <c r="B37" s="72" t="s">
        <v>255</v>
      </c>
      <c r="C37" s="69">
        <f>Statistics!F13/1024</f>
        <v>39703.8681640625</v>
      </c>
      <c r="E37" s="69"/>
      <c r="F37" s="69"/>
      <c r="G37" s="69"/>
      <c r="H37" s="69"/>
    </row>
    <row r="38" spans="1:8" ht="12.75">
      <c r="A38" s="72">
        <f>DATEVALUE(Statistics!$B$59)</f>
        <v>35339</v>
      </c>
      <c r="B38" s="72" t="s">
        <v>256</v>
      </c>
      <c r="C38" s="69">
        <f>Statistics!F70/1024</f>
        <v>43365.3212890625</v>
      </c>
      <c r="E38" s="69"/>
      <c r="F38" s="69"/>
      <c r="G38" s="69"/>
      <c r="H38" s="69"/>
    </row>
    <row r="39" spans="1:8" ht="12.75">
      <c r="A39" s="72">
        <f>DATEVALUE(Statistics!$B$116)</f>
        <v>35704</v>
      </c>
      <c r="B39" s="72" t="s">
        <v>257</v>
      </c>
      <c r="C39" s="69">
        <f>Statistics!F127/1024</f>
        <v>67785.216796875</v>
      </c>
      <c r="D39" s="69"/>
      <c r="E39" s="69"/>
      <c r="F39" s="69"/>
      <c r="G39" s="69"/>
      <c r="H39" s="69"/>
    </row>
    <row r="40" spans="1:8" ht="12.75">
      <c r="A40" s="72">
        <f>DATEVALUE(Statistics!$B$173)</f>
        <v>36069</v>
      </c>
      <c r="B40" s="72" t="s">
        <v>258</v>
      </c>
      <c r="C40" s="69">
        <f>Statistics!F184/1024</f>
        <v>126370.0419921875</v>
      </c>
      <c r="D40" s="69"/>
      <c r="E40" s="69"/>
      <c r="F40" s="69"/>
      <c r="G40" s="69"/>
      <c r="H40" s="69"/>
    </row>
    <row r="41" spans="1:8" ht="12.75">
      <c r="A41" s="72">
        <f>DATEVALUE(Statistics!$B$230)</f>
        <v>36434</v>
      </c>
      <c r="B41" s="72" t="s">
        <v>259</v>
      </c>
      <c r="C41" s="69">
        <f>Statistics!H241/1024</f>
        <v>94604.3671875</v>
      </c>
      <c r="D41" s="69"/>
      <c r="E41" s="69">
        <f>e!E47/1024</f>
        <v>101332.9306640625</v>
      </c>
      <c r="F41" s="69"/>
      <c r="G41" s="69"/>
      <c r="H41" s="69"/>
    </row>
    <row r="42" spans="1:8" ht="12.75">
      <c r="A42" s="72"/>
      <c r="B42" s="72" t="s">
        <v>260</v>
      </c>
      <c r="C42" s="69"/>
      <c r="D42" s="69">
        <f>1.05*(C41+E41)</f>
        <v>205734.16274414063</v>
      </c>
      <c r="F42" s="69"/>
      <c r="G42" s="69"/>
      <c r="H42" s="69"/>
    </row>
    <row r="43" spans="1:8" ht="12.75">
      <c r="A43" s="72"/>
      <c r="B43" s="72" t="s">
        <v>262</v>
      </c>
      <c r="C43" s="69"/>
      <c r="D43" s="69">
        <f>1.05*D42</f>
        <v>216020.87088134768</v>
      </c>
      <c r="E43" s="69"/>
      <c r="F43" s="69"/>
      <c r="G43" s="69"/>
      <c r="H43" s="69"/>
    </row>
    <row r="44" spans="1:8" ht="12.75">
      <c r="A44" s="75"/>
      <c r="B44" s="72" t="s">
        <v>263</v>
      </c>
      <c r="C44" s="69"/>
      <c r="D44" s="69">
        <f>1.05*D43</f>
        <v>226821.91442541507</v>
      </c>
      <c r="E44" s="69"/>
      <c r="F44" s="69"/>
      <c r="G44" s="69"/>
      <c r="H44" s="69"/>
    </row>
    <row r="45" spans="1:8" ht="12.75">
      <c r="A45" s="72"/>
      <c r="B45" s="69"/>
      <c r="C45" s="69"/>
      <c r="D45" s="69"/>
      <c r="E45" s="69"/>
      <c r="F45" s="69"/>
      <c r="G45" s="69"/>
      <c r="H45" s="69"/>
    </row>
    <row r="46" spans="1:8" ht="12.75">
      <c r="A46" s="72"/>
      <c r="B46" s="69"/>
      <c r="C46" s="69"/>
      <c r="D46" s="69"/>
      <c r="E46" s="69"/>
      <c r="F46" s="69"/>
      <c r="G46" s="69"/>
      <c r="H46" s="69"/>
    </row>
    <row r="47" spans="1:8" ht="12.75">
      <c r="A47" s="72"/>
      <c r="B47" s="69"/>
      <c r="C47" s="69"/>
      <c r="D47" s="69"/>
      <c r="E47" s="69"/>
      <c r="F47" s="69"/>
      <c r="G47" s="69"/>
      <c r="H47" s="69"/>
    </row>
    <row r="48" spans="1:8" ht="13.5" thickBot="1">
      <c r="A48" s="72"/>
      <c r="B48" s="69"/>
      <c r="C48" s="69"/>
      <c r="D48" s="69"/>
      <c r="E48" s="69"/>
      <c r="F48" s="69"/>
      <c r="G48" s="69"/>
      <c r="H48" s="69"/>
    </row>
    <row r="49" spans="1:7" ht="13.5" thickBot="1">
      <c r="A49" s="76"/>
      <c r="B49" s="76"/>
      <c r="C49" s="76"/>
      <c r="D49" s="76"/>
      <c r="E49" s="76"/>
      <c r="F49" s="76"/>
      <c r="G49" s="76"/>
    </row>
    <row r="50" spans="1:10" ht="12.75">
      <c r="A50" s="67" t="s">
        <v>270</v>
      </c>
      <c r="B50" s="68"/>
      <c r="C50" s="68"/>
      <c r="D50" s="68"/>
      <c r="E50" s="68"/>
      <c r="F50" s="68"/>
      <c r="G50" s="68"/>
      <c r="H50" s="68"/>
      <c r="I50" s="68"/>
      <c r="J50" s="69"/>
    </row>
    <row r="51" spans="1:10" ht="12.75">
      <c r="A51" s="70" t="s">
        <v>271</v>
      </c>
      <c r="B51" s="69"/>
      <c r="C51" s="69"/>
      <c r="D51" s="69"/>
      <c r="E51" s="69"/>
      <c r="F51" s="69"/>
      <c r="G51" s="69"/>
      <c r="H51" s="69"/>
      <c r="I51" s="69"/>
      <c r="J51" s="69"/>
    </row>
    <row r="52" spans="1:10" ht="12.75">
      <c r="A52" s="70"/>
      <c r="B52" s="69" t="s">
        <v>251</v>
      </c>
      <c r="C52" s="69" t="s">
        <v>272</v>
      </c>
      <c r="D52" s="69" t="s">
        <v>253</v>
      </c>
      <c r="E52" s="69"/>
      <c r="F52" s="69"/>
      <c r="G52" s="69"/>
      <c r="H52" s="69"/>
      <c r="I52" s="69"/>
      <c r="J52" s="69"/>
    </row>
    <row r="53" spans="1:10" ht="12.75">
      <c r="A53" s="72">
        <f>DATEVALUE(Statistics!$B$2)</f>
        <v>34973</v>
      </c>
      <c r="B53" s="72" t="s">
        <v>255</v>
      </c>
      <c r="C53" s="69">
        <f>Statistics!H17/1000</f>
        <v>719.855</v>
      </c>
      <c r="D53" s="69"/>
      <c r="E53" s="69"/>
      <c r="F53" s="69"/>
      <c r="G53" s="69"/>
      <c r="H53" s="69"/>
      <c r="I53" s="69"/>
      <c r="J53" s="69"/>
    </row>
    <row r="54" spans="1:10" ht="12.75">
      <c r="A54" s="72">
        <f>DATEVALUE(Statistics!$B$59)</f>
        <v>35339</v>
      </c>
      <c r="B54" s="72" t="s">
        <v>256</v>
      </c>
      <c r="C54" s="69">
        <f>Statistics!H74/1000</f>
        <v>1284.83</v>
      </c>
      <c r="D54" s="69"/>
      <c r="E54" s="69"/>
      <c r="F54" s="69"/>
      <c r="G54" s="69"/>
      <c r="H54" s="69"/>
      <c r="I54" s="69"/>
      <c r="J54" s="69"/>
    </row>
    <row r="55" spans="1:10" ht="12.75">
      <c r="A55" s="72">
        <f>DATEVALUE(Statistics!$B$116)</f>
        <v>35704</v>
      </c>
      <c r="B55" s="72" t="s">
        <v>257</v>
      </c>
      <c r="C55" s="69">
        <f>Statistics!H131/1000</f>
        <v>1913.681</v>
      </c>
      <c r="D55" s="69"/>
      <c r="E55" s="69"/>
      <c r="F55" s="69"/>
      <c r="G55" s="69"/>
      <c r="H55" s="69"/>
      <c r="I55" s="69"/>
      <c r="J55" s="69"/>
    </row>
    <row r="56" spans="1:10" ht="12.75">
      <c r="A56" s="72">
        <f>DATEVALUE(Statistics!$B$173)</f>
        <v>36069</v>
      </c>
      <c r="B56" s="72" t="s">
        <v>258</v>
      </c>
      <c r="C56" s="69">
        <f>Statistics!H188/1000</f>
        <v>2560.328</v>
      </c>
      <c r="D56" s="69"/>
      <c r="E56" s="69"/>
      <c r="F56" s="69"/>
      <c r="G56" s="69"/>
      <c r="H56" s="69"/>
      <c r="I56" s="69"/>
      <c r="J56" s="69"/>
    </row>
    <row r="57" spans="1:10" ht="12.75">
      <c r="A57" s="72">
        <f>DATEVALUE(Statistics!$B$230)</f>
        <v>36434</v>
      </c>
      <c r="B57" s="72" t="s">
        <v>259</v>
      </c>
      <c r="C57" s="69">
        <f>Statistics!H245/1000</f>
        <v>3304.953</v>
      </c>
      <c r="D57" s="69"/>
      <c r="E57" s="69"/>
      <c r="F57" s="69"/>
      <c r="G57" s="69"/>
      <c r="H57" s="69"/>
      <c r="I57" s="69"/>
      <c r="J57" s="69"/>
    </row>
    <row r="58" spans="1:10" ht="12.75">
      <c r="A58" s="72"/>
      <c r="B58" s="72" t="s">
        <v>260</v>
      </c>
      <c r="C58" s="69"/>
      <c r="D58" s="69">
        <f>1.1*C57</f>
        <v>3635.4483000000005</v>
      </c>
      <c r="E58" s="69"/>
      <c r="F58" s="69"/>
      <c r="G58" s="69"/>
      <c r="H58" s="69"/>
      <c r="I58" s="69"/>
      <c r="J58" s="69"/>
    </row>
    <row r="59" spans="1:10" ht="12.75">
      <c r="A59" s="72"/>
      <c r="B59" s="72" t="s">
        <v>262</v>
      </c>
      <c r="C59" s="69"/>
      <c r="D59" s="69">
        <f>1.1*D58</f>
        <v>3998.9931300000007</v>
      </c>
      <c r="E59" s="69"/>
      <c r="F59" s="69"/>
      <c r="G59" s="69"/>
      <c r="H59" s="69"/>
      <c r="I59" s="69"/>
      <c r="J59" s="69"/>
    </row>
    <row r="60" spans="1:10" ht="12.75">
      <c r="A60" s="72"/>
      <c r="B60" s="72" t="s">
        <v>263</v>
      </c>
      <c r="C60" s="69"/>
      <c r="D60" s="69">
        <f>1.1*D59</f>
        <v>4398.892443000002</v>
      </c>
      <c r="E60" s="69"/>
      <c r="F60" s="69"/>
      <c r="G60" s="69"/>
      <c r="H60" s="69"/>
      <c r="I60" s="69"/>
      <c r="J60" s="69"/>
    </row>
    <row r="61" spans="1:10" ht="12.75">
      <c r="A61" s="72"/>
      <c r="B61" s="69"/>
      <c r="C61" s="69"/>
      <c r="D61" s="69"/>
      <c r="E61" s="69"/>
      <c r="F61" s="69"/>
      <c r="G61" s="69"/>
      <c r="H61" s="69"/>
      <c r="I61" s="69"/>
      <c r="J61" s="69"/>
    </row>
    <row r="62" spans="1:10" ht="12.75">
      <c r="A62" s="72"/>
      <c r="B62" s="69"/>
      <c r="C62" s="69"/>
      <c r="D62" s="69"/>
      <c r="E62" s="69"/>
      <c r="F62" s="69"/>
      <c r="G62" s="69"/>
      <c r="H62" s="69"/>
      <c r="I62" s="69"/>
      <c r="J62" s="69"/>
    </row>
    <row r="63" spans="1:10" ht="12.75">
      <c r="A63" s="72"/>
      <c r="B63" s="69"/>
      <c r="C63" s="69"/>
      <c r="D63" s="69"/>
      <c r="E63" s="69"/>
      <c r="F63" s="69"/>
      <c r="G63" s="69"/>
      <c r="H63" s="69"/>
      <c r="I63" s="69"/>
      <c r="J63" s="69"/>
    </row>
    <row r="64" spans="1:10" ht="13.5" thickBot="1">
      <c r="A64" s="72"/>
      <c r="B64" s="69"/>
      <c r="C64" s="69"/>
      <c r="D64" s="69"/>
      <c r="E64" s="69"/>
      <c r="F64" s="69"/>
      <c r="G64" s="69"/>
      <c r="H64" s="69"/>
      <c r="I64" s="69"/>
      <c r="J64" s="69"/>
    </row>
    <row r="65" spans="1:10" ht="13.5" thickBot="1">
      <c r="A65" s="76"/>
      <c r="B65" s="76"/>
      <c r="C65" s="76"/>
      <c r="D65" s="76"/>
      <c r="E65" s="76"/>
      <c r="F65" s="76"/>
      <c r="G65" s="76"/>
      <c r="H65" s="76"/>
      <c r="I65" s="76"/>
      <c r="J65" s="69"/>
    </row>
    <row r="66" spans="1:9" ht="12.75">
      <c r="A66" s="67" t="s">
        <v>273</v>
      </c>
      <c r="B66" s="68"/>
      <c r="C66" s="68"/>
      <c r="D66" s="68"/>
      <c r="E66" s="68"/>
      <c r="F66" s="68"/>
      <c r="G66" s="68"/>
      <c r="H66" s="68"/>
      <c r="I66" s="68"/>
    </row>
    <row r="67" spans="1:9" ht="12.75">
      <c r="A67" s="70" t="s">
        <v>274</v>
      </c>
      <c r="B67" s="69"/>
      <c r="C67" s="69"/>
      <c r="D67" s="69"/>
      <c r="E67" s="69"/>
      <c r="F67" s="69"/>
      <c r="G67" s="69"/>
      <c r="H67" s="69"/>
      <c r="I67" s="69"/>
    </row>
    <row r="68" spans="1:11" ht="12.75">
      <c r="A68" s="70"/>
      <c r="B68" s="69" t="s">
        <v>110</v>
      </c>
      <c r="C68" s="69" t="s">
        <v>111</v>
      </c>
      <c r="D68" s="69" t="s">
        <v>112</v>
      </c>
      <c r="E68" s="69" t="s">
        <v>113</v>
      </c>
      <c r="F68" s="69" t="s">
        <v>275</v>
      </c>
      <c r="G68" s="69" t="s">
        <v>116</v>
      </c>
      <c r="H68" s="69" t="s">
        <v>117</v>
      </c>
      <c r="I68" t="s">
        <v>266</v>
      </c>
      <c r="J68" t="s">
        <v>253</v>
      </c>
      <c r="K68" t="s">
        <v>267</v>
      </c>
    </row>
    <row r="69" spans="1:10" ht="12.75">
      <c r="A69" s="72" t="s">
        <v>255</v>
      </c>
      <c r="B69" s="69">
        <f>Statistics!A21</f>
        <v>3495</v>
      </c>
      <c r="C69" s="69">
        <f>Statistics!B21</f>
        <v>8120</v>
      </c>
      <c r="D69" s="69">
        <f>Statistics!C21</f>
        <v>11916</v>
      </c>
      <c r="E69" s="69">
        <f>Statistics!D21</f>
        <v>732</v>
      </c>
      <c r="F69" s="69">
        <f>Statistics!E21</f>
        <v>559</v>
      </c>
      <c r="G69" s="69">
        <f>Statistics!F21</f>
        <v>9192</v>
      </c>
      <c r="H69" s="69">
        <f>Statistics!G21</f>
        <v>6353</v>
      </c>
      <c r="I69" s="79">
        <f>Statistics!H21</f>
        <v>40367</v>
      </c>
      <c r="J69" s="69"/>
    </row>
    <row r="70" spans="1:10" ht="12.75">
      <c r="A70" s="72" t="s">
        <v>256</v>
      </c>
      <c r="B70" s="69">
        <f>Statistics!A78</f>
        <v>6306</v>
      </c>
      <c r="C70" s="69">
        <f>Statistics!B78</f>
        <v>14020</v>
      </c>
      <c r="D70" s="69">
        <f>Statistics!C78</f>
        <v>36403</v>
      </c>
      <c r="E70" s="69">
        <f>Statistics!D78</f>
        <v>1182</v>
      </c>
      <c r="F70" s="69">
        <f>Statistics!E78</f>
        <v>742</v>
      </c>
      <c r="G70" s="69">
        <f>Statistics!F78</f>
        <v>26409</v>
      </c>
      <c r="H70" s="69">
        <f>Statistics!G78</f>
        <v>19355</v>
      </c>
      <c r="I70" s="79">
        <f>Statistics!H78</f>
        <v>104417</v>
      </c>
      <c r="J70" s="69"/>
    </row>
    <row r="71" spans="1:11" ht="12.75">
      <c r="A71" s="72" t="s">
        <v>257</v>
      </c>
      <c r="B71" s="69">
        <f>Statistics!A135</f>
        <v>7808</v>
      </c>
      <c r="C71" s="69">
        <f>Statistics!B135</f>
        <v>15966</v>
      </c>
      <c r="D71" s="69">
        <f>Statistics!C135</f>
        <v>52658</v>
      </c>
      <c r="E71" s="69">
        <f>Statistics!D135</f>
        <v>1440</v>
      </c>
      <c r="F71" s="69">
        <f>Statistics!E135</f>
        <v>923</v>
      </c>
      <c r="G71" s="69">
        <f>Statistics!F135</f>
        <v>45646</v>
      </c>
      <c r="H71" s="69">
        <f>Statistics!G135</f>
        <v>25342</v>
      </c>
      <c r="I71" s="79">
        <f>Statistics!H135</f>
        <v>149783</v>
      </c>
      <c r="J71" s="69"/>
      <c r="K71" s="69"/>
    </row>
    <row r="72" spans="1:11" ht="12.75">
      <c r="A72" s="72" t="s">
        <v>258</v>
      </c>
      <c r="B72" s="69">
        <f>Statistics!A192</f>
        <v>6148</v>
      </c>
      <c r="C72" s="69">
        <f>Statistics!B192</f>
        <v>14582</v>
      </c>
      <c r="D72" s="69">
        <f>Statistics!C192</f>
        <v>50257</v>
      </c>
      <c r="E72" s="69">
        <f>Statistics!D192</f>
        <v>1252</v>
      </c>
      <c r="F72" s="69">
        <f>Statistics!E192</f>
        <v>874</v>
      </c>
      <c r="G72" s="69">
        <f>Statistics!F192</f>
        <v>45604</v>
      </c>
      <c r="H72" s="69">
        <f>Statistics!G192</f>
        <v>25181</v>
      </c>
      <c r="I72" s="79">
        <f>Statistics!H192</f>
        <v>143898</v>
      </c>
      <c r="J72" s="69"/>
      <c r="K72" s="69"/>
    </row>
    <row r="73" spans="1:11" ht="12.75">
      <c r="A73" s="72" t="s">
        <v>259</v>
      </c>
      <c r="B73" s="69">
        <f>Statistics!A249</f>
        <v>4340</v>
      </c>
      <c r="C73" s="69">
        <f>Statistics!B249</f>
        <v>12409</v>
      </c>
      <c r="D73" s="69">
        <f>Statistics!C249</f>
        <v>33669</v>
      </c>
      <c r="E73" s="69">
        <f>Statistics!D249</f>
        <v>1097</v>
      </c>
      <c r="F73" s="69">
        <f>Statistics!E249</f>
        <v>815</v>
      </c>
      <c r="G73" s="69">
        <f>Statistics!F249</f>
        <v>21749</v>
      </c>
      <c r="H73" s="69">
        <f>Statistics!G249</f>
        <v>28411</v>
      </c>
      <c r="I73" s="79">
        <f>Statistics!H249</f>
        <v>102490</v>
      </c>
      <c r="J73" s="69"/>
      <c r="K73" s="69"/>
    </row>
    <row r="74" spans="1:11" ht="12.75">
      <c r="A74" s="72" t="s">
        <v>260</v>
      </c>
      <c r="B74" s="69">
        <f aca="true" t="shared" si="0" ref="B74:H76">1.1*B73</f>
        <v>4774</v>
      </c>
      <c r="C74" s="69">
        <f t="shared" si="0"/>
        <v>13649.900000000001</v>
      </c>
      <c r="D74" s="69">
        <f t="shared" si="0"/>
        <v>37035.9</v>
      </c>
      <c r="E74" s="69">
        <f t="shared" si="0"/>
        <v>1206.7</v>
      </c>
      <c r="F74" s="69">
        <f t="shared" si="0"/>
        <v>896.5000000000001</v>
      </c>
      <c r="G74" s="69">
        <f t="shared" si="0"/>
        <v>23923.9</v>
      </c>
      <c r="H74" s="69">
        <f t="shared" si="0"/>
        <v>31252.100000000002</v>
      </c>
      <c r="I74" s="79"/>
      <c r="J74" s="79">
        <f>1.1*I73</f>
        <v>112739.00000000001</v>
      </c>
      <c r="K74" s="69"/>
    </row>
    <row r="75" spans="1:11" ht="12.75">
      <c r="A75" t="s">
        <v>262</v>
      </c>
      <c r="B75" s="69">
        <f t="shared" si="0"/>
        <v>5251.400000000001</v>
      </c>
      <c r="C75" s="69">
        <f t="shared" si="0"/>
        <v>15014.890000000003</v>
      </c>
      <c r="D75" s="69">
        <f t="shared" si="0"/>
        <v>40739.490000000005</v>
      </c>
      <c r="E75" s="69">
        <f t="shared" si="0"/>
        <v>1327.3700000000001</v>
      </c>
      <c r="F75" s="69">
        <f t="shared" si="0"/>
        <v>986.1500000000002</v>
      </c>
      <c r="G75" s="69">
        <f t="shared" si="0"/>
        <v>26316.290000000005</v>
      </c>
      <c r="H75" s="69">
        <f t="shared" si="0"/>
        <v>34377.310000000005</v>
      </c>
      <c r="I75" s="79"/>
      <c r="J75" s="79">
        <f>1.1*J74</f>
        <v>124012.90000000002</v>
      </c>
      <c r="K75" s="69"/>
    </row>
    <row r="76" spans="1:10" ht="12.75">
      <c r="A76" s="72" t="s">
        <v>263</v>
      </c>
      <c r="B76" s="69">
        <f t="shared" si="0"/>
        <v>5776.540000000001</v>
      </c>
      <c r="C76" s="69">
        <f t="shared" si="0"/>
        <v>16516.379000000004</v>
      </c>
      <c r="D76" s="69">
        <f t="shared" si="0"/>
        <v>44813.439000000006</v>
      </c>
      <c r="E76" s="69">
        <f t="shared" si="0"/>
        <v>1460.1070000000002</v>
      </c>
      <c r="F76" s="69">
        <f t="shared" si="0"/>
        <v>1084.7650000000003</v>
      </c>
      <c r="G76" s="69">
        <f t="shared" si="0"/>
        <v>28947.91900000001</v>
      </c>
      <c r="H76" s="69">
        <f t="shared" si="0"/>
        <v>37815.04100000001</v>
      </c>
      <c r="I76" s="79"/>
      <c r="J76" s="79">
        <f>1.1*J75</f>
        <v>136414.19000000003</v>
      </c>
    </row>
    <row r="77" spans="1:10" ht="12.75">
      <c r="A77" s="72"/>
      <c r="B77" s="69"/>
      <c r="C77" s="69"/>
      <c r="D77" s="69"/>
      <c r="E77" s="69"/>
      <c r="F77" s="69"/>
      <c r="G77" s="69"/>
      <c r="H77" s="69"/>
      <c r="I77" s="69"/>
      <c r="J77" s="69"/>
    </row>
    <row r="78" spans="1:10" ht="12.75">
      <c r="A78" s="72"/>
      <c r="B78" s="69"/>
      <c r="C78" s="69"/>
      <c r="D78" s="69"/>
      <c r="E78" s="69"/>
      <c r="F78" s="69"/>
      <c r="G78" s="69"/>
      <c r="H78" s="69"/>
      <c r="I78" s="69"/>
      <c r="J78" s="69"/>
    </row>
    <row r="79" spans="1:10" ht="12.75">
      <c r="A79" s="72"/>
      <c r="B79" s="69"/>
      <c r="C79" s="69"/>
      <c r="D79" s="69"/>
      <c r="E79" s="69"/>
      <c r="F79" s="69"/>
      <c r="G79" s="69"/>
      <c r="H79" s="69"/>
      <c r="I79" s="69"/>
      <c r="J79" s="69"/>
    </row>
    <row r="80" spans="1:10" ht="12.75">
      <c r="A80" s="72"/>
      <c r="B80" s="69"/>
      <c r="C80" s="69"/>
      <c r="D80" s="69"/>
      <c r="E80" s="69"/>
      <c r="F80" s="69"/>
      <c r="G80" s="69"/>
      <c r="H80" s="69"/>
      <c r="I80" s="69"/>
      <c r="J80" s="69"/>
    </row>
    <row r="81" spans="1:10" ht="13.5" thickBot="1">
      <c r="A81" s="72"/>
      <c r="B81" s="69"/>
      <c r="C81" s="69"/>
      <c r="D81" s="69"/>
      <c r="E81" s="69"/>
      <c r="F81" s="69"/>
      <c r="G81" s="69"/>
      <c r="H81" s="69"/>
      <c r="I81" s="69"/>
      <c r="J81" s="69"/>
    </row>
    <row r="82" spans="1:10" ht="13.5" thickBot="1">
      <c r="A82" s="76"/>
      <c r="B82" s="76"/>
      <c r="C82" s="76"/>
      <c r="D82" s="76"/>
      <c r="E82" s="76"/>
      <c r="F82" s="76"/>
      <c r="G82" s="76"/>
      <c r="H82" s="76"/>
      <c r="I82" s="76"/>
      <c r="J82" s="76"/>
    </row>
    <row r="83" spans="1:10" ht="12.75">
      <c r="A83" s="67" t="s">
        <v>276</v>
      </c>
      <c r="B83" s="68"/>
      <c r="C83" s="68"/>
      <c r="D83" s="68"/>
      <c r="E83" s="68"/>
      <c r="F83" s="68"/>
      <c r="G83" s="68"/>
      <c r="H83" s="68"/>
      <c r="I83" s="68"/>
      <c r="J83" s="69"/>
    </row>
    <row r="84" spans="1:10" ht="12.75">
      <c r="A84" s="70" t="s">
        <v>277</v>
      </c>
      <c r="B84" s="69"/>
      <c r="C84" s="69"/>
      <c r="D84" s="69"/>
      <c r="E84" s="69"/>
      <c r="F84" s="69"/>
      <c r="G84" s="69"/>
      <c r="H84" s="69"/>
      <c r="I84" s="69"/>
      <c r="J84" s="69"/>
    </row>
    <row r="85" spans="1:10" ht="12.75">
      <c r="A85" s="70"/>
      <c r="B85" s="69" t="s">
        <v>278</v>
      </c>
      <c r="C85" s="69" t="s">
        <v>279</v>
      </c>
      <c r="D85" s="69" t="s">
        <v>280</v>
      </c>
      <c r="E85" s="69" t="s">
        <v>281</v>
      </c>
      <c r="F85" s="69" t="s">
        <v>282</v>
      </c>
      <c r="G85" s="69" t="s">
        <v>116</v>
      </c>
      <c r="H85" s="69" t="s">
        <v>117</v>
      </c>
      <c r="I85" s="79" t="s">
        <v>283</v>
      </c>
      <c r="J85" s="69" t="s">
        <v>253</v>
      </c>
    </row>
    <row r="86" spans="1:10" ht="12.75">
      <c r="A86" s="72">
        <f>DATEVALUE(Statistics!$B$2)</f>
        <v>34973</v>
      </c>
      <c r="B86" s="69">
        <f>Statistics!A25</f>
        <v>4959</v>
      </c>
      <c r="C86" s="69">
        <f>Statistics!B25</f>
        <v>11926</v>
      </c>
      <c r="D86" s="69">
        <f>Statistics!C25</f>
        <v>25838</v>
      </c>
      <c r="E86" s="69">
        <f>Statistics!D25</f>
        <v>1203</v>
      </c>
      <c r="F86" s="69">
        <f>Statistics!E25</f>
        <v>171</v>
      </c>
      <c r="G86" s="69">
        <f>Statistics!F25</f>
        <v>19350</v>
      </c>
      <c r="H86" s="69">
        <f>Statistics!G25</f>
        <v>17501</v>
      </c>
      <c r="I86" s="80">
        <f>Statistics!H25</f>
        <v>80948</v>
      </c>
      <c r="J86" s="69"/>
    </row>
    <row r="87" spans="1:10" ht="12.75">
      <c r="A87" s="72">
        <f>DATEVALUE(Statistics!$B$59)</f>
        <v>35339</v>
      </c>
      <c r="B87" s="69">
        <f>Statistics!A82</f>
        <v>8269</v>
      </c>
      <c r="C87" s="69">
        <f>Statistics!B82</f>
        <v>14729</v>
      </c>
      <c r="D87" s="69">
        <f>Statistics!C82</f>
        <v>43668</v>
      </c>
      <c r="E87" s="69">
        <f>Statistics!D82</f>
        <v>1486</v>
      </c>
      <c r="F87" s="69">
        <f>Statistics!E82</f>
        <v>16</v>
      </c>
      <c r="G87" s="69">
        <f>Statistics!F82</f>
        <v>24553</v>
      </c>
      <c r="H87" s="69">
        <f>Statistics!G82</f>
        <v>25936</v>
      </c>
      <c r="I87" s="80">
        <f>Statistics!H82</f>
        <v>118657</v>
      </c>
      <c r="J87" s="69"/>
    </row>
    <row r="88" spans="1:10" ht="12.75">
      <c r="A88" s="72">
        <f>DATEVALUE(Statistics!$B$116)</f>
        <v>35704</v>
      </c>
      <c r="B88" s="69">
        <f>Statistics!A139</f>
        <v>11233</v>
      </c>
      <c r="C88" s="69">
        <f>Statistics!B139</f>
        <v>19009</v>
      </c>
      <c r="D88" s="69">
        <f>Statistics!C139</f>
        <v>65731</v>
      </c>
      <c r="E88" s="69">
        <f>Statistics!D139</f>
        <v>1870</v>
      </c>
      <c r="F88" s="69">
        <f>Statistics!E139</f>
        <v>3</v>
      </c>
      <c r="G88" s="69">
        <f>Statistics!F139</f>
        <v>32823</v>
      </c>
      <c r="H88" s="69">
        <f>Statistics!G139</f>
        <v>34867</v>
      </c>
      <c r="I88" s="80">
        <f>Statistics!H139</f>
        <v>165536</v>
      </c>
      <c r="J88" s="69"/>
    </row>
    <row r="89" spans="1:10" ht="12.75">
      <c r="A89" s="72">
        <f>DATEVALUE(Statistics!$B$173)</f>
        <v>36069</v>
      </c>
      <c r="B89" s="69">
        <f>Statistics!A196</f>
        <v>12610</v>
      </c>
      <c r="C89" s="69">
        <f>Statistics!B196</f>
        <v>20884</v>
      </c>
      <c r="D89" s="69">
        <f>Statistics!C196</f>
        <v>79460</v>
      </c>
      <c r="E89" s="69">
        <f>Statistics!D196</f>
        <v>2206</v>
      </c>
      <c r="F89" s="69">
        <f>Statistics!E196</f>
        <v>0</v>
      </c>
      <c r="G89" s="69">
        <f>Statistics!F196</f>
        <v>40262</v>
      </c>
      <c r="H89" s="69">
        <f>Statistics!G196</f>
        <v>40056</v>
      </c>
      <c r="I89" s="80">
        <f>Statistics!H196</f>
        <v>195478</v>
      </c>
      <c r="J89" s="69"/>
    </row>
    <row r="90" spans="1:10" ht="12.75">
      <c r="A90" s="72">
        <f>DATEVALUE(Statistics!$B$230)</f>
        <v>36434</v>
      </c>
      <c r="B90" s="69">
        <f>Statistics!A253</f>
        <v>15573</v>
      </c>
      <c r="C90" s="69">
        <f>Statistics!B253</f>
        <v>17496</v>
      </c>
      <c r="D90" s="69">
        <f>Statistics!C253</f>
        <v>87860</v>
      </c>
      <c r="E90" s="69">
        <f>Statistics!D253</f>
        <v>1958</v>
      </c>
      <c r="F90" s="69">
        <f>Statistics!E253</f>
        <v>0</v>
      </c>
      <c r="G90" s="69">
        <f>Statistics!F253</f>
        <v>50335</v>
      </c>
      <c r="H90" s="69">
        <f>Statistics!G253</f>
        <v>44630</v>
      </c>
      <c r="I90" s="80">
        <f>Statistics!H253</f>
        <v>217852</v>
      </c>
      <c r="J90" s="69"/>
    </row>
    <row r="91" spans="1:10" ht="12.75">
      <c r="A91" s="72"/>
      <c r="B91" s="69"/>
      <c r="C91" s="69"/>
      <c r="D91" s="69"/>
      <c r="E91" s="69"/>
      <c r="F91" s="69"/>
      <c r="G91" s="69"/>
      <c r="H91" s="69"/>
      <c r="I91" s="69"/>
      <c r="J91" s="69"/>
    </row>
    <row r="92" spans="1:10" ht="12.75">
      <c r="A92" s="72"/>
      <c r="B92" s="69"/>
      <c r="C92" s="69" t="s">
        <v>284</v>
      </c>
      <c r="D92" s="69"/>
      <c r="E92" s="69"/>
      <c r="F92" s="69"/>
      <c r="G92" s="69"/>
      <c r="H92" s="69"/>
      <c r="I92" s="69"/>
      <c r="J92" s="69"/>
    </row>
    <row r="93" spans="1:10" ht="12.75">
      <c r="A93" s="72"/>
      <c r="B93" s="69"/>
      <c r="C93" s="69"/>
      <c r="D93" s="69"/>
      <c r="E93" s="69"/>
      <c r="F93" s="69"/>
      <c r="G93" s="69"/>
      <c r="H93" s="69"/>
      <c r="I93" s="69"/>
      <c r="J93" s="69"/>
    </row>
    <row r="94" spans="1:10" ht="12.75">
      <c r="A94" s="72"/>
      <c r="B94" s="69"/>
      <c r="C94" s="69"/>
      <c r="D94" s="69"/>
      <c r="E94" s="69"/>
      <c r="F94" s="69"/>
      <c r="G94" s="69"/>
      <c r="H94" s="69"/>
      <c r="I94" s="69"/>
      <c r="J94" s="69"/>
    </row>
    <row r="95" spans="1:10" ht="12.75">
      <c r="A95" s="72"/>
      <c r="B95" s="69"/>
      <c r="C95" s="69"/>
      <c r="D95" s="69"/>
      <c r="E95" s="69"/>
      <c r="F95" s="69"/>
      <c r="G95" s="69"/>
      <c r="H95" s="69"/>
      <c r="I95" s="69"/>
      <c r="J95" s="69"/>
    </row>
    <row r="96" spans="1:10" ht="12.75">
      <c r="A96" s="72"/>
      <c r="B96" s="69"/>
      <c r="C96" s="69"/>
      <c r="D96" s="69"/>
      <c r="E96" s="69"/>
      <c r="F96" s="69"/>
      <c r="G96" s="69"/>
      <c r="H96" s="69"/>
      <c r="I96" s="69"/>
      <c r="J96" s="69"/>
    </row>
    <row r="97" spans="1:10" ht="13.5" thickBot="1">
      <c r="A97" s="72"/>
      <c r="B97" s="69"/>
      <c r="C97" s="69"/>
      <c r="D97" s="69"/>
      <c r="E97" s="69"/>
      <c r="F97" s="69"/>
      <c r="G97" s="69"/>
      <c r="H97" s="69"/>
      <c r="I97" s="69"/>
      <c r="J97" s="69"/>
    </row>
    <row r="98" spans="1:10" ht="13.5" thickBot="1">
      <c r="A98" s="76"/>
      <c r="B98" s="76"/>
      <c r="C98" s="76"/>
      <c r="D98" s="76"/>
      <c r="E98" s="76"/>
      <c r="F98" s="76"/>
      <c r="G98" s="76"/>
      <c r="H98" s="76"/>
      <c r="I98" s="76"/>
      <c r="J98" s="76"/>
    </row>
    <row r="99" spans="1:11" ht="12.75">
      <c r="A99" s="67" t="s">
        <v>285</v>
      </c>
      <c r="B99" s="68"/>
      <c r="C99" s="68"/>
      <c r="D99" s="68"/>
      <c r="E99" s="68"/>
      <c r="F99" s="68"/>
      <c r="G99" s="68"/>
      <c r="H99" s="68"/>
      <c r="I99" s="68"/>
      <c r="J99" s="68"/>
      <c r="K99" s="68"/>
    </row>
    <row r="100" spans="1:11" ht="12.75">
      <c r="A100" s="70" t="s">
        <v>286</v>
      </c>
      <c r="B100" s="69"/>
      <c r="C100" s="69"/>
      <c r="D100" s="69"/>
      <c r="E100" s="69"/>
      <c r="F100" s="69"/>
      <c r="G100" s="69"/>
      <c r="H100" s="69"/>
      <c r="I100" s="69"/>
      <c r="J100" s="69"/>
      <c r="K100" s="69"/>
    </row>
    <row r="101" spans="1:11" ht="12.75">
      <c r="A101" s="70"/>
      <c r="B101" s="69" t="str">
        <f>Statistics!A28</f>
        <v>System IMS</v>
      </c>
      <c r="C101" s="69" t="str">
        <f>Statistics!B28</f>
        <v> Local IMS</v>
      </c>
      <c r="D101" s="69" t="str">
        <f>Statistics!C28</f>
        <v> Unspecified</v>
      </c>
      <c r="E101" s="69" t="str">
        <f>Statistics!D28</f>
        <v> Indirect</v>
      </c>
      <c r="F101" s="69" t="str">
        <f>Statistics!E28</f>
        <v> WWW</v>
      </c>
      <c r="G101" s="69" t="str">
        <f>Statistics!F28</f>
        <v> Subscription</v>
      </c>
      <c r="H101" s="69" t="str">
        <f>Statistics!G28</f>
        <v> Anon FTP</v>
      </c>
      <c r="I101" s="69" t="str">
        <f>Statistics!H28</f>
        <v> WWW Retrievals</v>
      </c>
      <c r="J101" s="80" t="s">
        <v>118</v>
      </c>
      <c r="K101" s="69"/>
    </row>
    <row r="102" spans="1:11" ht="12.75">
      <c r="A102" s="72">
        <f>DATEVALUE(Statistics!$B$2)</f>
        <v>34973</v>
      </c>
      <c r="B102" s="69">
        <f>Statistics!A29</f>
        <v>48691</v>
      </c>
      <c r="C102" s="69">
        <f>Statistics!B29</f>
        <v>831075</v>
      </c>
      <c r="D102" s="69">
        <f>Statistics!C29</f>
        <v>25143921</v>
      </c>
      <c r="E102" s="69">
        <f>Statistics!D29</f>
        <v>6753493</v>
      </c>
      <c r="F102" s="69">
        <f>Statistics!E29</f>
        <v>4439995</v>
      </c>
      <c r="G102" s="69">
        <f>Statistics!F29</f>
        <v>2838919</v>
      </c>
      <c r="H102" s="69">
        <f>Statistics!G29</f>
        <v>476984</v>
      </c>
      <c r="I102" s="69">
        <f>Statistics!H29</f>
        <v>34665</v>
      </c>
      <c r="J102" s="79">
        <f>Statistics!I29</f>
        <v>40567743</v>
      </c>
      <c r="K102" s="69"/>
    </row>
    <row r="103" spans="1:11" ht="12.75">
      <c r="A103" s="72">
        <f>DATEVALUE(Statistics!$B$59)</f>
        <v>35339</v>
      </c>
      <c r="B103" s="69">
        <f>Statistics!A86</f>
        <v>27875</v>
      </c>
      <c r="C103" s="69">
        <f>Statistics!B86</f>
        <v>584735</v>
      </c>
      <c r="D103" s="69">
        <f>Statistics!C86</f>
        <v>23516776</v>
      </c>
      <c r="E103" s="69">
        <f>Statistics!D86</f>
        <v>13494082</v>
      </c>
      <c r="F103" s="69">
        <f>Statistics!E86</f>
        <v>3942569</v>
      </c>
      <c r="G103" s="69">
        <f>Statistics!F86</f>
        <v>1777898</v>
      </c>
      <c r="H103" s="69">
        <f>Statistics!G86</f>
        <v>1112274</v>
      </c>
      <c r="I103" s="69">
        <f>Statistics!H86</f>
        <v>170389</v>
      </c>
      <c r="J103" s="79">
        <f>Statistics!I86</f>
        <v>44626598</v>
      </c>
      <c r="K103" s="69"/>
    </row>
    <row r="104" spans="1:11" ht="12.75">
      <c r="A104" s="72">
        <f>DATEVALUE(Statistics!$B$116)</f>
        <v>35704</v>
      </c>
      <c r="B104" s="69">
        <f>Statistics!A143</f>
        <v>3066</v>
      </c>
      <c r="C104" s="69">
        <f>Statistics!B143</f>
        <v>44385</v>
      </c>
      <c r="D104" s="69">
        <f>Statistics!C143</f>
        <v>29154671</v>
      </c>
      <c r="E104" s="69">
        <f>Statistics!D143</f>
        <v>24967467</v>
      </c>
      <c r="F104" s="69">
        <f>Statistics!E143</f>
        <v>6808802</v>
      </c>
      <c r="G104" s="69">
        <f>Statistics!F143</f>
        <v>6428779</v>
      </c>
      <c r="H104" s="69">
        <f>Statistics!G143</f>
        <v>1658031</v>
      </c>
      <c r="I104" s="69">
        <f>Statistics!H143</f>
        <v>355457</v>
      </c>
      <c r="J104" s="79">
        <f>Statistics!I143</f>
        <v>69420658</v>
      </c>
      <c r="K104" s="69"/>
    </row>
    <row r="105" spans="1:11" ht="12.75">
      <c r="A105" s="72">
        <f>DATEVALUE(Statistics!$B$173)</f>
        <v>36069</v>
      </c>
      <c r="B105" s="69">
        <f>Statistics!A200</f>
        <v>1293</v>
      </c>
      <c r="C105" s="69">
        <f>Statistics!B200</f>
        <v>1488773</v>
      </c>
      <c r="D105" s="69">
        <f>Statistics!C200</f>
        <v>46774146</v>
      </c>
      <c r="E105" s="69">
        <f>Statistics!D200</f>
        <v>28029543</v>
      </c>
      <c r="F105" s="69">
        <f>Statistics!E200</f>
        <v>42237695</v>
      </c>
      <c r="G105" s="69">
        <f>Statistics!F200</f>
        <v>5880466</v>
      </c>
      <c r="H105" s="69">
        <f>Statistics!G200</f>
        <v>4679142</v>
      </c>
      <c r="I105" s="69">
        <f>Statistics!H200</f>
        <v>458331</v>
      </c>
      <c r="J105" s="79">
        <f>Statistics!I200</f>
        <v>129549389</v>
      </c>
      <c r="K105" s="69"/>
    </row>
    <row r="106" spans="1:11" ht="12.75">
      <c r="A106" s="72">
        <f>DATEVALUE(Statistics!$B$230)</f>
        <v>36434</v>
      </c>
      <c r="B106" s="69">
        <f>Statistics!A257</f>
        <v>159288</v>
      </c>
      <c r="C106" s="69">
        <f>Statistics!B257</f>
        <v>3105247</v>
      </c>
      <c r="D106" s="69">
        <f>Statistics!C257</f>
        <v>29999372</v>
      </c>
      <c r="E106" s="69">
        <f>Statistics!D257</f>
        <v>15432624</v>
      </c>
      <c r="F106" s="69">
        <f>Statistics!E257</f>
        <v>10389263</v>
      </c>
      <c r="G106" s="69">
        <f>Statistics!F257</f>
        <v>23677663</v>
      </c>
      <c r="H106" s="69">
        <f>Statistics!G257</f>
        <v>13553897</v>
      </c>
      <c r="I106" s="69">
        <f>Statistics!H257</f>
        <v>557519</v>
      </c>
      <c r="J106" s="79">
        <f>Statistics!I257</f>
        <v>96874873</v>
      </c>
      <c r="K106" s="69"/>
    </row>
    <row r="107" spans="1:11" ht="12.75">
      <c r="A107" s="72"/>
      <c r="B107" s="69"/>
      <c r="D107" s="69"/>
      <c r="E107" s="69"/>
      <c r="F107" s="69"/>
      <c r="G107" s="69"/>
      <c r="H107" s="69"/>
      <c r="I107" s="69"/>
      <c r="J107" s="69"/>
      <c r="K107" s="69"/>
    </row>
    <row r="108" spans="1:11" ht="12.75">
      <c r="A108" s="72"/>
      <c r="B108" s="69"/>
      <c r="C108" s="69" t="s">
        <v>284</v>
      </c>
      <c r="D108" s="69"/>
      <c r="E108" s="69"/>
      <c r="F108" s="69"/>
      <c r="G108" s="69"/>
      <c r="H108" s="69"/>
      <c r="I108" s="69"/>
      <c r="J108" s="69"/>
      <c r="K108" s="69"/>
    </row>
    <row r="109" spans="1:11" ht="12.75">
      <c r="A109" s="72"/>
      <c r="B109" s="69"/>
      <c r="C109" s="69"/>
      <c r="D109" s="69"/>
      <c r="E109" s="69"/>
      <c r="F109" s="69"/>
      <c r="G109" s="69"/>
      <c r="H109" s="69"/>
      <c r="I109" s="69"/>
      <c r="J109" s="69"/>
      <c r="K109" s="69"/>
    </row>
    <row r="110" spans="1:11" ht="12.75">
      <c r="A110" s="72"/>
      <c r="B110" s="69"/>
      <c r="C110" s="69"/>
      <c r="D110" s="69"/>
      <c r="E110" s="69"/>
      <c r="F110" s="69"/>
      <c r="G110" s="69"/>
      <c r="H110" s="69"/>
      <c r="I110" s="69"/>
      <c r="J110" s="69"/>
      <c r="K110" s="69"/>
    </row>
    <row r="111" spans="1:11" ht="12.75">
      <c r="A111" s="72"/>
      <c r="B111" s="69"/>
      <c r="C111" s="69"/>
      <c r="D111" s="69"/>
      <c r="E111" s="69"/>
      <c r="F111" s="69"/>
      <c r="G111" s="69"/>
      <c r="H111" s="69"/>
      <c r="I111" s="69"/>
      <c r="J111" s="69"/>
      <c r="K111" s="69"/>
    </row>
    <row r="112" spans="1:11" ht="12.75">
      <c r="A112" s="72"/>
      <c r="B112" s="69"/>
      <c r="C112" s="69"/>
      <c r="D112" s="69"/>
      <c r="E112" s="69"/>
      <c r="F112" s="69"/>
      <c r="G112" s="69"/>
      <c r="H112" s="69"/>
      <c r="I112" s="69"/>
      <c r="J112" s="69"/>
      <c r="K112" s="69"/>
    </row>
    <row r="113" spans="1:11" ht="13.5" thickBot="1">
      <c r="A113" s="81"/>
      <c r="B113" s="82"/>
      <c r="C113" s="82"/>
      <c r="D113" s="82"/>
      <c r="E113" s="82"/>
      <c r="F113" s="82"/>
      <c r="G113" s="82"/>
      <c r="H113" s="82"/>
      <c r="I113" s="69"/>
      <c r="J113" s="69"/>
      <c r="K113" s="69"/>
    </row>
    <row r="114" spans="9:11" ht="12.75">
      <c r="I114" s="68"/>
      <c r="J114" s="68"/>
      <c r="K114" s="68"/>
    </row>
    <row r="115" ht="13.5" thickBot="1">
      <c r="A115" t="s">
        <v>287</v>
      </c>
    </row>
    <row r="116" spans="1:10" ht="12.75">
      <c r="A116" s="67" t="s">
        <v>288</v>
      </c>
      <c r="B116" s="68"/>
      <c r="C116" s="68"/>
      <c r="D116" s="68"/>
      <c r="E116" s="68"/>
      <c r="F116" s="68"/>
      <c r="G116" s="68"/>
      <c r="H116" s="68"/>
      <c r="I116" s="68"/>
      <c r="J116" s="83"/>
    </row>
    <row r="117" spans="1:10" ht="12.75">
      <c r="A117" s="70"/>
      <c r="B117" s="69" t="s">
        <v>289</v>
      </c>
      <c r="C117" s="69" t="s">
        <v>290</v>
      </c>
      <c r="D117" s="69" t="s">
        <v>291</v>
      </c>
      <c r="E117" s="69" t="s">
        <v>292</v>
      </c>
      <c r="F117" s="69" t="s">
        <v>293</v>
      </c>
      <c r="G117" s="69" t="s">
        <v>294</v>
      </c>
      <c r="H117" s="69" t="s">
        <v>295</v>
      </c>
      <c r="I117" s="69" t="s">
        <v>296</v>
      </c>
      <c r="J117" s="84" t="s">
        <v>118</v>
      </c>
    </row>
    <row r="118" spans="1:10" ht="12.75">
      <c r="A118" s="72">
        <f>DATEVALUE(Statistics!$B$2)</f>
        <v>34973</v>
      </c>
      <c r="B118" s="69">
        <f>Statistics!A33</f>
        <v>688</v>
      </c>
      <c r="C118" s="69">
        <f>Statistics!B33</f>
        <v>0</v>
      </c>
      <c r="D118" s="69">
        <f>Statistics!C33</f>
        <v>1747</v>
      </c>
      <c r="E118" s="69">
        <f>Statistics!D33</f>
        <v>1040</v>
      </c>
      <c r="F118" s="69">
        <f>Statistics!E33</f>
        <v>189201</v>
      </c>
      <c r="G118" s="69">
        <f>Statistics!F33</f>
        <v>11122</v>
      </c>
      <c r="H118" s="69">
        <f>Statistics!G33</f>
        <v>9751</v>
      </c>
      <c r="I118" s="69">
        <f>SUM(B118:H118)</f>
        <v>213549</v>
      </c>
      <c r="J118" s="85">
        <f>SUM(B118:H118)</f>
        <v>213549</v>
      </c>
    </row>
    <row r="119" spans="1:10" ht="12.75">
      <c r="A119" s="72">
        <f>DATEVALUE(Statistics!$B$59)</f>
        <v>35339</v>
      </c>
      <c r="B119" s="69">
        <f>Statistics!A90</f>
        <v>654</v>
      </c>
      <c r="C119" s="69">
        <f>Statistics!B90</f>
        <v>0</v>
      </c>
      <c r="D119" s="69">
        <f>Statistics!C90</f>
        <v>4850</v>
      </c>
      <c r="E119" s="69">
        <f>Statistics!D90</f>
        <v>634</v>
      </c>
      <c r="F119" s="69">
        <f>Statistics!E90</f>
        <v>433811</v>
      </c>
      <c r="G119" s="69">
        <f>Statistics!F90</f>
        <v>6307</v>
      </c>
      <c r="H119" s="69">
        <f>Statistics!G90</f>
        <v>10097</v>
      </c>
      <c r="I119" s="69">
        <f>(SUM(B119:H119)+I118*(ROWS(I$118:I119)-1))/ROWS(I$118:I119)</f>
        <v>334951</v>
      </c>
      <c r="J119" s="85">
        <f>SUM(B119:H119)</f>
        <v>456353</v>
      </c>
    </row>
    <row r="120" spans="1:10" ht="12.75">
      <c r="A120" s="72">
        <f>DATEVALUE(Statistics!$B$116)</f>
        <v>35704</v>
      </c>
      <c r="B120" s="69">
        <f>Statistics!A147</f>
        <v>482</v>
      </c>
      <c r="C120" s="69">
        <f>Statistics!B147</f>
        <v>0</v>
      </c>
      <c r="D120" s="69">
        <f>Statistics!C147</f>
        <v>7534</v>
      </c>
      <c r="E120" s="69">
        <f>Statistics!D147</f>
        <v>364</v>
      </c>
      <c r="F120" s="69">
        <f>Statistics!E147</f>
        <v>720552</v>
      </c>
      <c r="G120" s="69">
        <f>Statistics!F147</f>
        <v>8003</v>
      </c>
      <c r="H120" s="69">
        <f>Statistics!G147</f>
        <v>11884</v>
      </c>
      <c r="I120" s="69">
        <f>(SUM(B120:H120)+I119*(ROWS(I$118:I120)-1))/ROWS(I$118:I120)</f>
        <v>472907</v>
      </c>
      <c r="J120" s="85">
        <f>SUM(B120:H120)</f>
        <v>748819</v>
      </c>
    </row>
    <row r="121" spans="1:10" ht="12.75">
      <c r="A121" s="72">
        <f>DATEVALUE(Statistics!$B$173)</f>
        <v>36069</v>
      </c>
      <c r="B121" s="69">
        <f>Statistics!A204</f>
        <v>247</v>
      </c>
      <c r="C121" s="69">
        <f>Statistics!B204</f>
        <v>0</v>
      </c>
      <c r="D121" s="69">
        <f>Statistics!C204</f>
        <v>16388</v>
      </c>
      <c r="E121" s="69">
        <f>Statistics!D204</f>
        <v>2728</v>
      </c>
      <c r="F121" s="69">
        <f>Statistics!E204</f>
        <v>833597</v>
      </c>
      <c r="G121" s="69">
        <f>Statistics!F204</f>
        <v>9214</v>
      </c>
      <c r="H121" s="69">
        <f>Statistics!G204</f>
        <v>5456</v>
      </c>
      <c r="I121" s="69"/>
      <c r="J121" s="85">
        <f>SUM(B121:H121)</f>
        <v>867630</v>
      </c>
    </row>
    <row r="122" spans="1:10" ht="12.75">
      <c r="A122" s="72"/>
      <c r="B122" s="69"/>
      <c r="C122" s="69"/>
      <c r="D122" s="69"/>
      <c r="E122" s="69"/>
      <c r="F122" s="69"/>
      <c r="G122" s="69"/>
      <c r="H122" s="69"/>
      <c r="I122" s="69"/>
      <c r="J122" s="85"/>
    </row>
    <row r="123" spans="1:10" ht="12.75">
      <c r="A123" s="72"/>
      <c r="B123" s="69"/>
      <c r="C123" s="69"/>
      <c r="D123" s="69"/>
      <c r="E123" s="69"/>
      <c r="F123" s="69"/>
      <c r="G123" s="69"/>
      <c r="H123" s="69"/>
      <c r="I123" s="69"/>
      <c r="J123" s="85"/>
    </row>
    <row r="124" spans="1:10" ht="12.75">
      <c r="A124" s="72"/>
      <c r="B124" s="69"/>
      <c r="C124" s="69" t="s">
        <v>284</v>
      </c>
      <c r="D124" s="69"/>
      <c r="E124" s="69"/>
      <c r="F124" s="69"/>
      <c r="G124" s="69"/>
      <c r="H124" s="69"/>
      <c r="I124" s="69"/>
      <c r="J124" s="85"/>
    </row>
    <row r="125" spans="1:10" ht="12.75">
      <c r="A125" s="72"/>
      <c r="B125" s="69"/>
      <c r="C125" s="69"/>
      <c r="D125" s="69"/>
      <c r="E125" s="69"/>
      <c r="F125" s="69"/>
      <c r="G125" s="69"/>
      <c r="H125" s="69"/>
      <c r="I125" s="69"/>
      <c r="J125" s="85"/>
    </row>
    <row r="126" spans="1:10" ht="12.75">
      <c r="A126" s="72"/>
      <c r="B126" s="69"/>
      <c r="C126" s="69"/>
      <c r="D126" s="69"/>
      <c r="E126" s="69"/>
      <c r="F126" s="69"/>
      <c r="G126" s="69"/>
      <c r="H126" s="69"/>
      <c r="I126" s="69"/>
      <c r="J126" s="85"/>
    </row>
    <row r="127" spans="1:10" ht="12.75">
      <c r="A127" s="72"/>
      <c r="B127" s="69"/>
      <c r="C127" s="69"/>
      <c r="D127" s="69"/>
      <c r="E127" s="69"/>
      <c r="F127" s="69"/>
      <c r="G127" s="69"/>
      <c r="H127" s="69"/>
      <c r="I127" s="69"/>
      <c r="J127" s="85"/>
    </row>
    <row r="128" spans="1:10" ht="12.75">
      <c r="A128" s="72"/>
      <c r="B128" s="69"/>
      <c r="C128" s="69"/>
      <c r="D128" s="69"/>
      <c r="E128" s="69"/>
      <c r="F128" s="69"/>
      <c r="G128" s="69"/>
      <c r="H128" s="69"/>
      <c r="I128" s="69"/>
      <c r="J128" s="85"/>
    </row>
    <row r="129" spans="1:10" ht="13.5" thickBot="1">
      <c r="A129" s="81"/>
      <c r="B129" s="82"/>
      <c r="C129" s="82"/>
      <c r="D129" s="82"/>
      <c r="E129" s="82"/>
      <c r="F129" s="82"/>
      <c r="G129" s="82"/>
      <c r="H129" s="82"/>
      <c r="I129" s="82"/>
      <c r="J129" s="86"/>
    </row>
    <row r="131" ht="13.5" thickBot="1">
      <c r="A131" t="s">
        <v>297</v>
      </c>
    </row>
    <row r="132" spans="1:10" ht="12.75">
      <c r="A132" s="67" t="s">
        <v>298</v>
      </c>
      <c r="B132" s="68"/>
      <c r="C132" s="68"/>
      <c r="D132" s="68"/>
      <c r="E132" s="68"/>
      <c r="F132" s="68"/>
      <c r="G132" s="68"/>
      <c r="H132" s="68"/>
      <c r="I132" s="68"/>
      <c r="J132" s="83"/>
    </row>
    <row r="133" spans="1:10" ht="12.75">
      <c r="A133" s="70"/>
      <c r="B133" s="69" t="s">
        <v>289</v>
      </c>
      <c r="C133" s="69" t="s">
        <v>290</v>
      </c>
      <c r="D133" s="69" t="s">
        <v>291</v>
      </c>
      <c r="E133" s="69" t="s">
        <v>292</v>
      </c>
      <c r="F133" s="69" t="s">
        <v>293</v>
      </c>
      <c r="G133" s="69" t="s">
        <v>294</v>
      </c>
      <c r="H133" s="69" t="s">
        <v>295</v>
      </c>
      <c r="I133" s="69" t="s">
        <v>296</v>
      </c>
      <c r="J133" s="84" t="s">
        <v>118</v>
      </c>
    </row>
    <row r="134" spans="1:10" ht="12.75">
      <c r="A134" s="72">
        <f>DATEVALUE(Statistics!$B$2)</f>
        <v>34973</v>
      </c>
      <c r="B134" s="69">
        <f>Statistics!A37</f>
        <v>0</v>
      </c>
      <c r="C134" s="69">
        <f>Statistics!B37</f>
        <v>0</v>
      </c>
      <c r="D134" s="69">
        <f>Statistics!C37</f>
        <v>0</v>
      </c>
      <c r="E134" s="69">
        <f>Statistics!D37</f>
        <v>250</v>
      </c>
      <c r="F134" s="69">
        <f>Statistics!E37</f>
        <v>214653</v>
      </c>
      <c r="G134" s="69">
        <f>Statistics!F37</f>
        <v>4051</v>
      </c>
      <c r="H134" s="69">
        <f>Statistics!G37</f>
        <v>1596</v>
      </c>
      <c r="I134" s="69">
        <f>SUM(B134:H134)</f>
        <v>220550</v>
      </c>
      <c r="J134" s="85">
        <f>SUM(B134:H134)</f>
        <v>220550</v>
      </c>
    </row>
    <row r="135" spans="1:10" ht="12.75">
      <c r="A135" s="72">
        <f>DATEVALUE(Statistics!$B$59)</f>
        <v>35339</v>
      </c>
      <c r="B135" s="69">
        <f>Statistics!A94</f>
        <v>0</v>
      </c>
      <c r="C135" s="69">
        <f>Statistics!B94</f>
        <v>0</v>
      </c>
      <c r="D135" s="69">
        <f>Statistics!C94</f>
        <v>0</v>
      </c>
      <c r="E135" s="69">
        <f>Statistics!D94</f>
        <v>52</v>
      </c>
      <c r="F135" s="69">
        <f>Statistics!E94</f>
        <v>283141</v>
      </c>
      <c r="G135" s="69">
        <f>Statistics!F94</f>
        <v>2681</v>
      </c>
      <c r="H135" s="69">
        <f>Statistics!G94</f>
        <v>1694</v>
      </c>
      <c r="I135" s="69">
        <f>(SUM(B135:H135)+I134*(ROWS(I$134:I135)-1))/ROWS(I$134:I135)</f>
        <v>254059</v>
      </c>
      <c r="J135" s="85">
        <f>SUM(B135:H135)</f>
        <v>287568</v>
      </c>
    </row>
    <row r="136" spans="1:10" ht="12.75">
      <c r="A136" s="72">
        <f>DATEVALUE(Statistics!$B$116)</f>
        <v>35704</v>
      </c>
      <c r="B136" s="69">
        <f>Statistics!A151</f>
        <v>0</v>
      </c>
      <c r="C136" s="69">
        <f>Statistics!B151</f>
        <v>0</v>
      </c>
      <c r="D136" s="69">
        <f>Statistics!C151</f>
        <v>0</v>
      </c>
      <c r="E136" s="69">
        <f>Statistics!D151</f>
        <v>0</v>
      </c>
      <c r="F136" s="69">
        <f>Statistics!E151</f>
        <v>297047</v>
      </c>
      <c r="G136" s="69">
        <f>Statistics!F151</f>
        <v>2172</v>
      </c>
      <c r="H136" s="69">
        <f>Statistics!G151</f>
        <v>981</v>
      </c>
      <c r="I136" s="69">
        <f>(SUM(B136:H136)+I135*(ROWS(I$134:I136)-1))/ROWS(I$134:I136)</f>
        <v>269439.3333333333</v>
      </c>
      <c r="J136" s="85">
        <f>SUM(B136:H136)</f>
        <v>300200</v>
      </c>
    </row>
    <row r="137" spans="1:10" ht="12.75">
      <c r="A137" s="72">
        <f>DATEVALUE(Statistics!$B$173)</f>
        <v>36069</v>
      </c>
      <c r="B137" s="69">
        <f>Statistics!A208</f>
        <v>0</v>
      </c>
      <c r="C137" s="69">
        <f>Statistics!B208</f>
        <v>0</v>
      </c>
      <c r="D137" s="69">
        <f>Statistics!C208</f>
        <v>0</v>
      </c>
      <c r="E137" s="69">
        <f>Statistics!D208</f>
        <v>0</v>
      </c>
      <c r="F137" s="69">
        <f>Statistics!E208</f>
        <v>399154</v>
      </c>
      <c r="G137" s="69">
        <f>Statistics!F208</f>
        <v>1671</v>
      </c>
      <c r="H137" s="69">
        <f>Statistics!G208</f>
        <v>0</v>
      </c>
      <c r="I137" s="69"/>
      <c r="J137" s="85">
        <f>SUM(B137:H137)</f>
        <v>400825</v>
      </c>
    </row>
    <row r="138" spans="1:10" ht="12.75">
      <c r="A138" s="72"/>
      <c r="B138" s="69"/>
      <c r="C138" s="69"/>
      <c r="D138" s="69"/>
      <c r="E138" s="69"/>
      <c r="F138" s="69"/>
      <c r="G138" s="69"/>
      <c r="H138" s="69"/>
      <c r="I138" s="69"/>
      <c r="J138" s="85"/>
    </row>
    <row r="139" spans="1:10" ht="12.75">
      <c r="A139" s="72"/>
      <c r="B139" s="69"/>
      <c r="C139" s="69" t="s">
        <v>284</v>
      </c>
      <c r="D139" s="69"/>
      <c r="E139" s="69"/>
      <c r="F139" s="69"/>
      <c r="G139" s="69"/>
      <c r="H139" s="69"/>
      <c r="I139" s="69"/>
      <c r="J139" s="85"/>
    </row>
    <row r="140" spans="1:10" ht="12.75">
      <c r="A140" s="72"/>
      <c r="B140" s="69"/>
      <c r="C140" s="69"/>
      <c r="D140" s="69"/>
      <c r="E140" s="69"/>
      <c r="F140" s="69"/>
      <c r="G140" s="69"/>
      <c r="H140" s="69"/>
      <c r="I140" s="69"/>
      <c r="J140" s="85"/>
    </row>
    <row r="141" spans="1:10" ht="12.75">
      <c r="A141" s="72"/>
      <c r="B141" s="69"/>
      <c r="C141" s="69"/>
      <c r="D141" s="69"/>
      <c r="E141" s="69"/>
      <c r="F141" s="69"/>
      <c r="G141" s="69"/>
      <c r="H141" s="69"/>
      <c r="I141" s="69"/>
      <c r="J141" s="85"/>
    </row>
    <row r="142" spans="1:10" ht="12.75">
      <c r="A142" s="72"/>
      <c r="B142" s="69"/>
      <c r="C142" s="69"/>
      <c r="D142" s="69"/>
      <c r="E142" s="69"/>
      <c r="F142" s="69"/>
      <c r="G142" s="69"/>
      <c r="H142" s="69"/>
      <c r="I142" s="69"/>
      <c r="J142" s="85"/>
    </row>
    <row r="143" spans="1:10" ht="12.75">
      <c r="A143" s="72"/>
      <c r="B143" s="69"/>
      <c r="C143" s="69"/>
      <c r="D143" s="69"/>
      <c r="E143" s="69"/>
      <c r="F143" s="69"/>
      <c r="G143" s="69"/>
      <c r="H143" s="69"/>
      <c r="I143" s="69"/>
      <c r="J143" s="85"/>
    </row>
    <row r="144" spans="1:10" ht="12.75">
      <c r="A144" s="72"/>
      <c r="B144" s="69"/>
      <c r="C144" s="69"/>
      <c r="D144" s="69"/>
      <c r="E144" s="69"/>
      <c r="F144" s="69"/>
      <c r="G144" s="69"/>
      <c r="H144" s="69"/>
      <c r="I144" s="69"/>
      <c r="J144" s="85"/>
    </row>
    <row r="145" spans="1:10" ht="13.5" thickBot="1">
      <c r="A145" s="81"/>
      <c r="B145" s="82"/>
      <c r="C145" s="82"/>
      <c r="D145" s="82"/>
      <c r="E145" s="82"/>
      <c r="F145" s="82"/>
      <c r="G145" s="82"/>
      <c r="H145" s="82"/>
      <c r="I145" s="82"/>
      <c r="J145" s="86"/>
    </row>
    <row r="146" ht="13.5" thickBot="1"/>
    <row r="147" spans="1:10" ht="12.75">
      <c r="A147" s="67" t="s">
        <v>299</v>
      </c>
      <c r="B147" s="68"/>
      <c r="C147" s="68"/>
      <c r="D147" s="68"/>
      <c r="E147" s="68"/>
      <c r="F147" s="68"/>
      <c r="G147" s="68"/>
      <c r="H147" s="68"/>
      <c r="I147" s="68"/>
      <c r="J147" s="68"/>
    </row>
    <row r="148" spans="1:10" ht="12.75">
      <c r="A148" s="70" t="s">
        <v>300</v>
      </c>
      <c r="B148" s="69"/>
      <c r="C148" s="69"/>
      <c r="D148" s="69"/>
      <c r="E148" s="69"/>
      <c r="F148" s="69"/>
      <c r="G148" s="69"/>
      <c r="H148" s="69"/>
      <c r="I148" s="69"/>
      <c r="J148" s="69"/>
    </row>
    <row r="149" spans="1:10" ht="12.75">
      <c r="A149" s="70"/>
      <c r="B149" s="69" t="s">
        <v>110</v>
      </c>
      <c r="C149" s="69" t="s">
        <v>111</v>
      </c>
      <c r="D149" s="69" t="s">
        <v>112</v>
      </c>
      <c r="E149" s="69" t="s">
        <v>113</v>
      </c>
      <c r="F149" s="69" t="s">
        <v>275</v>
      </c>
      <c r="G149" s="69" t="s">
        <v>116</v>
      </c>
      <c r="H149" s="69" t="s">
        <v>117</v>
      </c>
      <c r="I149" t="s">
        <v>266</v>
      </c>
      <c r="J149" t="s">
        <v>253</v>
      </c>
    </row>
    <row r="150" spans="1:10" ht="12.75">
      <c r="A150" s="72" t="s">
        <v>255</v>
      </c>
      <c r="B150" s="69">
        <f>Statistics!A41</f>
        <v>2369</v>
      </c>
      <c r="C150" s="69">
        <f>Statistics!B41</f>
        <v>5165</v>
      </c>
      <c r="D150" s="69">
        <f>Statistics!C41</f>
        <v>6879</v>
      </c>
      <c r="E150" s="69">
        <f>Statistics!D41</f>
        <v>469</v>
      </c>
      <c r="F150" s="69">
        <f>Statistics!E41</f>
        <v>444</v>
      </c>
      <c r="G150" s="69">
        <f>Statistics!F41</f>
        <v>5346</v>
      </c>
      <c r="H150" s="69">
        <f>Statistics!G41</f>
        <v>2724</v>
      </c>
      <c r="I150" s="79">
        <f>Statistics!H41</f>
        <v>23396</v>
      </c>
      <c r="J150" s="69"/>
    </row>
    <row r="151" spans="1:10" ht="12.75">
      <c r="A151" s="72" t="s">
        <v>256</v>
      </c>
      <c r="B151" s="69">
        <f>Statistics!A98</f>
        <v>3252</v>
      </c>
      <c r="C151" s="69">
        <f>Statistics!B98</f>
        <v>3983</v>
      </c>
      <c r="D151" s="69">
        <f>Statistics!C98</f>
        <v>10033</v>
      </c>
      <c r="E151" s="69">
        <f>Statistics!D98</f>
        <v>409</v>
      </c>
      <c r="F151" s="69">
        <f>Statistics!E98</f>
        <v>346</v>
      </c>
      <c r="G151" s="69">
        <f>Statistics!F98</f>
        <v>8787</v>
      </c>
      <c r="H151" s="69">
        <f>Statistics!G98</f>
        <v>1497</v>
      </c>
      <c r="I151" s="79">
        <f>Statistics!H98</f>
        <v>28307</v>
      </c>
      <c r="J151" s="69"/>
    </row>
    <row r="152" spans="1:10" ht="12.75">
      <c r="A152" s="72" t="s">
        <v>257</v>
      </c>
      <c r="B152" s="69">
        <f>Statistics!A155</f>
        <v>4416</v>
      </c>
      <c r="C152" s="69">
        <f>Statistics!B155</f>
        <v>4348</v>
      </c>
      <c r="D152" s="69">
        <f>Statistics!C155</f>
        <v>23554</v>
      </c>
      <c r="E152" s="69">
        <f>Statistics!D155</f>
        <v>549</v>
      </c>
      <c r="F152" s="69">
        <f>Statistics!E155</f>
        <v>391</v>
      </c>
      <c r="G152" s="69">
        <f>Statistics!F155</f>
        <v>22113</v>
      </c>
      <c r="H152" s="69">
        <f>Statistics!G155</f>
        <v>1394</v>
      </c>
      <c r="I152" s="79">
        <f>Statistics!H155</f>
        <v>56765</v>
      </c>
      <c r="J152" s="69"/>
    </row>
    <row r="153" spans="1:10" ht="12.75">
      <c r="A153" s="72" t="s">
        <v>258</v>
      </c>
      <c r="B153" s="69">
        <f>Statistics!A212</f>
        <v>3722</v>
      </c>
      <c r="C153" s="69">
        <f>Statistics!B212</f>
        <v>5029</v>
      </c>
      <c r="D153" s="69">
        <f>Statistics!C212</f>
        <v>28310</v>
      </c>
      <c r="E153" s="69">
        <f>Statistics!D212</f>
        <v>641</v>
      </c>
      <c r="F153" s="69">
        <f>Statistics!E212</f>
        <v>430</v>
      </c>
      <c r="G153" s="69">
        <f>Statistics!F212</f>
        <v>30909</v>
      </c>
      <c r="H153" s="69">
        <f>Statistics!G212</f>
        <v>1844</v>
      </c>
      <c r="I153" s="79">
        <f>Statistics!H212</f>
        <v>70885</v>
      </c>
      <c r="J153" s="69"/>
    </row>
    <row r="154" spans="1:10" ht="12.75">
      <c r="A154" s="72" t="s">
        <v>259</v>
      </c>
      <c r="B154" s="69">
        <f>Statistics!A269</f>
        <v>2226</v>
      </c>
      <c r="C154" s="69">
        <f>Statistics!B269</f>
        <v>3503</v>
      </c>
      <c r="D154" s="69">
        <f>Statistics!C269</f>
        <v>10898</v>
      </c>
      <c r="E154" s="69">
        <f>Statistics!D269</f>
        <v>463</v>
      </c>
      <c r="F154" s="69">
        <f>Statistics!E269</f>
        <v>364</v>
      </c>
      <c r="G154" s="69">
        <f>Statistics!F269</f>
        <v>7619</v>
      </c>
      <c r="H154" s="69">
        <f>Statistics!G269</f>
        <v>1900</v>
      </c>
      <c r="I154" s="79">
        <f>Statistics!H269</f>
        <v>26973</v>
      </c>
      <c r="J154" s="69"/>
    </row>
    <row r="155" spans="1:10" ht="12.75">
      <c r="A155" s="72" t="s">
        <v>260</v>
      </c>
      <c r="B155" s="69">
        <f aca="true" t="shared" si="1" ref="B155:H157">1.1*B154</f>
        <v>2448.6000000000004</v>
      </c>
      <c r="C155" s="69">
        <f t="shared" si="1"/>
        <v>3853.3</v>
      </c>
      <c r="D155" s="69">
        <f t="shared" si="1"/>
        <v>11987.800000000001</v>
      </c>
      <c r="E155" s="69">
        <f t="shared" si="1"/>
        <v>509.30000000000007</v>
      </c>
      <c r="F155" s="69">
        <f t="shared" si="1"/>
        <v>400.40000000000003</v>
      </c>
      <c r="G155" s="69">
        <f t="shared" si="1"/>
        <v>8380.900000000001</v>
      </c>
      <c r="H155" s="69">
        <f t="shared" si="1"/>
        <v>2090</v>
      </c>
      <c r="I155" s="79"/>
      <c r="J155" s="79">
        <f>1.1*I154</f>
        <v>29670.300000000003</v>
      </c>
    </row>
    <row r="156" spans="1:10" ht="12.75">
      <c r="A156" s="72" t="s">
        <v>262</v>
      </c>
      <c r="B156" s="69">
        <f t="shared" si="1"/>
        <v>2693.4600000000005</v>
      </c>
      <c r="C156" s="69">
        <f t="shared" si="1"/>
        <v>4238.63</v>
      </c>
      <c r="D156" s="69">
        <f t="shared" si="1"/>
        <v>13186.580000000002</v>
      </c>
      <c r="E156" s="69">
        <f t="shared" si="1"/>
        <v>560.2300000000001</v>
      </c>
      <c r="F156" s="69">
        <f t="shared" si="1"/>
        <v>440.44000000000005</v>
      </c>
      <c r="G156" s="69">
        <f t="shared" si="1"/>
        <v>9218.990000000002</v>
      </c>
      <c r="H156" s="69">
        <f t="shared" si="1"/>
        <v>2299</v>
      </c>
      <c r="I156" s="79"/>
      <c r="J156" s="79">
        <f>1.1*J155</f>
        <v>32637.330000000005</v>
      </c>
    </row>
    <row r="157" spans="1:10" ht="12.75">
      <c r="A157" s="72" t="s">
        <v>263</v>
      </c>
      <c r="B157" s="69">
        <f t="shared" si="1"/>
        <v>2962.806000000001</v>
      </c>
      <c r="C157" s="69">
        <f t="shared" si="1"/>
        <v>4662.493</v>
      </c>
      <c r="D157" s="69">
        <f t="shared" si="1"/>
        <v>14505.238000000003</v>
      </c>
      <c r="E157" s="69">
        <f t="shared" si="1"/>
        <v>616.2530000000002</v>
      </c>
      <c r="F157" s="69">
        <f t="shared" si="1"/>
        <v>484.4840000000001</v>
      </c>
      <c r="G157" s="69">
        <f t="shared" si="1"/>
        <v>10140.889000000003</v>
      </c>
      <c r="H157" s="69">
        <f t="shared" si="1"/>
        <v>2528.9</v>
      </c>
      <c r="I157" s="79"/>
      <c r="J157" s="79">
        <f>1.1*J156</f>
        <v>35901.06300000001</v>
      </c>
    </row>
    <row r="158" spans="1:10" ht="12.75">
      <c r="A158" s="72"/>
      <c r="B158" s="69"/>
      <c r="C158" s="69"/>
      <c r="D158" s="69"/>
      <c r="E158" s="69"/>
      <c r="F158" s="69"/>
      <c r="G158" s="69"/>
      <c r="H158" s="69"/>
      <c r="I158" s="69"/>
      <c r="J158" s="69"/>
    </row>
    <row r="159" spans="1:10" ht="12.75">
      <c r="A159" s="72"/>
      <c r="B159" s="69"/>
      <c r="C159" s="69"/>
      <c r="D159" s="69"/>
      <c r="E159" s="69"/>
      <c r="F159" s="69"/>
      <c r="G159" s="69"/>
      <c r="H159" s="69"/>
      <c r="I159" s="69"/>
      <c r="J159" s="69"/>
    </row>
    <row r="160" spans="1:10" ht="12.75">
      <c r="A160" s="72"/>
      <c r="B160" s="69"/>
      <c r="C160" s="69"/>
      <c r="D160" s="69"/>
      <c r="E160" s="69"/>
      <c r="F160" s="69"/>
      <c r="G160" s="69"/>
      <c r="H160" s="69"/>
      <c r="I160" s="69"/>
      <c r="J160" s="69"/>
    </row>
    <row r="161" spans="1:10" ht="12.75">
      <c r="A161" s="72"/>
      <c r="B161" s="69"/>
      <c r="C161" s="69"/>
      <c r="D161" s="69"/>
      <c r="E161" s="69"/>
      <c r="F161" s="69"/>
      <c r="G161" s="69"/>
      <c r="H161" s="69"/>
      <c r="I161" s="69"/>
      <c r="J161" s="69"/>
    </row>
    <row r="162" spans="1:10" ht="13.5" thickBot="1">
      <c r="A162" s="72"/>
      <c r="B162" s="69"/>
      <c r="C162" s="69"/>
      <c r="D162" s="69"/>
      <c r="E162" s="69"/>
      <c r="F162" s="69"/>
      <c r="G162" s="69"/>
      <c r="H162" s="69"/>
      <c r="I162" s="69"/>
      <c r="J162" s="69"/>
    </row>
    <row r="163" spans="1:10" ht="13.5" thickBot="1">
      <c r="A163" s="76"/>
      <c r="B163" s="76"/>
      <c r="C163" s="76"/>
      <c r="D163" s="76"/>
      <c r="E163" s="76"/>
      <c r="F163" s="76"/>
      <c r="G163" s="76"/>
      <c r="H163" s="76"/>
      <c r="I163" s="76"/>
      <c r="J163" s="76"/>
    </row>
    <row r="164" spans="1:10" ht="12.75">
      <c r="A164" s="67" t="s">
        <v>301</v>
      </c>
      <c r="B164" s="68"/>
      <c r="C164" s="68"/>
      <c r="D164" s="68"/>
      <c r="E164" s="68"/>
      <c r="F164" s="68"/>
      <c r="G164" s="68"/>
      <c r="H164" s="68"/>
      <c r="I164" s="68"/>
      <c r="J164" s="68"/>
    </row>
    <row r="165" spans="1:9" ht="12.75">
      <c r="A165" s="70" t="s">
        <v>302</v>
      </c>
      <c r="B165" s="69"/>
      <c r="C165" s="69"/>
      <c r="D165" s="69"/>
      <c r="E165" s="69"/>
      <c r="F165" s="69"/>
      <c r="G165" s="69"/>
      <c r="H165" s="69"/>
      <c r="I165" s="69"/>
    </row>
    <row r="166" spans="1:10" ht="12.75">
      <c r="A166" s="70"/>
      <c r="B166" s="69" t="s">
        <v>110</v>
      </c>
      <c r="C166" s="69" t="s">
        <v>111</v>
      </c>
      <c r="D166" s="69" t="s">
        <v>112</v>
      </c>
      <c r="E166" s="69" t="s">
        <v>113</v>
      </c>
      <c r="F166" s="69" t="s">
        <v>275</v>
      </c>
      <c r="G166" s="69" t="s">
        <v>116</v>
      </c>
      <c r="H166" s="69" t="s">
        <v>117</v>
      </c>
      <c r="I166" t="s">
        <v>266</v>
      </c>
      <c r="J166" t="s">
        <v>253</v>
      </c>
    </row>
    <row r="167" spans="1:9" ht="12.75">
      <c r="A167" s="72" t="s">
        <v>255</v>
      </c>
      <c r="B167" s="69">
        <f>Statistics!A45</f>
        <v>1181</v>
      </c>
      <c r="C167" s="69">
        <f>Statistics!B45</f>
        <v>3050</v>
      </c>
      <c r="D167" s="69">
        <f>Statistics!C45</f>
        <v>5157</v>
      </c>
      <c r="E167" s="69">
        <f>Statistics!D45</f>
        <v>263</v>
      </c>
      <c r="F167" s="69">
        <f>Statistics!E45</f>
        <v>115</v>
      </c>
      <c r="G167" s="69">
        <f>Statistics!F45</f>
        <v>3846</v>
      </c>
      <c r="H167" s="69">
        <f>Statistics!G45</f>
        <v>3716</v>
      </c>
      <c r="I167" s="79">
        <f>Statistics!H45</f>
        <v>17328</v>
      </c>
    </row>
    <row r="168" spans="1:9" ht="12.75">
      <c r="A168" s="72" t="s">
        <v>256</v>
      </c>
      <c r="B168" s="69">
        <f>Statistics!A102</f>
        <v>3147</v>
      </c>
      <c r="C168" s="69">
        <f>Statistics!B102</f>
        <v>10349</v>
      </c>
      <c r="D168" s="69">
        <f>Statistics!C102</f>
        <v>26832</v>
      </c>
      <c r="E168" s="69">
        <f>Statistics!D102</f>
        <v>798</v>
      </c>
      <c r="F168" s="69">
        <f>Statistics!E102</f>
        <v>396</v>
      </c>
      <c r="G168" s="69">
        <f>Statistics!F102</f>
        <v>18096</v>
      </c>
      <c r="H168" s="69">
        <f>Statistics!G102</f>
        <v>18222</v>
      </c>
      <c r="I168" s="79">
        <f>Statistics!H102</f>
        <v>77840</v>
      </c>
    </row>
    <row r="169" spans="1:9" ht="12.75">
      <c r="A169" s="72" t="s">
        <v>257</v>
      </c>
      <c r="B169" s="69">
        <f>Statistics!A159</f>
        <v>3506</v>
      </c>
      <c r="C169" s="69">
        <f>Statistics!B159</f>
        <v>12049</v>
      </c>
      <c r="D169" s="69">
        <f>Statistics!C159</f>
        <v>30154</v>
      </c>
      <c r="E169" s="69">
        <f>Statistics!D159</f>
        <v>891</v>
      </c>
      <c r="F169" s="69">
        <f>Statistics!E159</f>
        <v>532</v>
      </c>
      <c r="G169" s="69">
        <f>Statistics!F159</f>
        <v>24405</v>
      </c>
      <c r="H169" s="69">
        <f>Statistics!G159</f>
        <v>24686</v>
      </c>
      <c r="I169" s="79">
        <f>Statistics!H159</f>
        <v>96223</v>
      </c>
    </row>
    <row r="170" spans="1:9" ht="12.75">
      <c r="A170" s="72" t="s">
        <v>258</v>
      </c>
      <c r="B170" s="69">
        <f>Statistics!A216</f>
        <v>2426</v>
      </c>
      <c r="C170" s="69">
        <f>Statistics!B216</f>
        <v>9553</v>
      </c>
      <c r="D170" s="69">
        <f>Statistics!C216</f>
        <v>21947</v>
      </c>
      <c r="E170" s="69">
        <f>Statistics!D216</f>
        <v>603</v>
      </c>
      <c r="F170" s="69">
        <f>Statistics!E216</f>
        <v>444</v>
      </c>
      <c r="G170" s="69">
        <f>Statistics!F216</f>
        <v>14695</v>
      </c>
      <c r="H170" s="69">
        <f>Statistics!G216</f>
        <v>23337</v>
      </c>
      <c r="I170" s="79">
        <f>Statistics!H216</f>
        <v>73005</v>
      </c>
    </row>
    <row r="171" spans="1:9" ht="12.75">
      <c r="A171" s="72" t="s">
        <v>259</v>
      </c>
      <c r="B171" s="69">
        <f>Statistics!A273</f>
        <v>2114</v>
      </c>
      <c r="C171" s="69">
        <f>Statistics!B273</f>
        <v>8906</v>
      </c>
      <c r="D171" s="69">
        <f>Statistics!C273</f>
        <v>22771</v>
      </c>
      <c r="E171" s="69">
        <f>Statistics!D273</f>
        <v>634</v>
      </c>
      <c r="F171" s="69">
        <f>Statistics!E273</f>
        <v>451</v>
      </c>
      <c r="G171" s="69">
        <f>Statistics!F273</f>
        <v>14130</v>
      </c>
      <c r="H171" s="69">
        <f>Statistics!G273</f>
        <v>26511</v>
      </c>
      <c r="I171" s="79">
        <f>Statistics!H273</f>
        <v>75517</v>
      </c>
    </row>
    <row r="172" spans="1:10" ht="12.75">
      <c r="A172" s="72" t="s">
        <v>260</v>
      </c>
      <c r="B172" s="69">
        <f aca="true" t="shared" si="2" ref="B172:H174">1.1*B171</f>
        <v>2325.4</v>
      </c>
      <c r="C172" s="69">
        <f t="shared" si="2"/>
        <v>9796.6</v>
      </c>
      <c r="D172" s="69">
        <f t="shared" si="2"/>
        <v>25048.100000000002</v>
      </c>
      <c r="E172" s="69">
        <f t="shared" si="2"/>
        <v>697.4000000000001</v>
      </c>
      <c r="F172" s="69">
        <f t="shared" si="2"/>
        <v>496.1</v>
      </c>
      <c r="G172" s="69">
        <f t="shared" si="2"/>
        <v>15543.000000000002</v>
      </c>
      <c r="H172" s="69">
        <f t="shared" si="2"/>
        <v>29162.100000000002</v>
      </c>
      <c r="I172" s="79"/>
      <c r="J172" s="79">
        <f>1.1*I171</f>
        <v>83068.70000000001</v>
      </c>
    </row>
    <row r="173" spans="1:10" ht="12.75">
      <c r="A173" s="72" t="s">
        <v>262</v>
      </c>
      <c r="B173" s="69">
        <f t="shared" si="2"/>
        <v>2557.9400000000005</v>
      </c>
      <c r="C173" s="69">
        <f t="shared" si="2"/>
        <v>10776.260000000002</v>
      </c>
      <c r="D173" s="69">
        <f t="shared" si="2"/>
        <v>27552.910000000003</v>
      </c>
      <c r="E173" s="69">
        <f t="shared" si="2"/>
        <v>767.1400000000002</v>
      </c>
      <c r="F173" s="69">
        <f t="shared" si="2"/>
        <v>545.71</v>
      </c>
      <c r="G173" s="69">
        <f t="shared" si="2"/>
        <v>17097.300000000003</v>
      </c>
      <c r="H173" s="69">
        <f t="shared" si="2"/>
        <v>32078.310000000005</v>
      </c>
      <c r="I173" s="79"/>
      <c r="J173" s="79">
        <f>1.1*J172</f>
        <v>91375.57000000002</v>
      </c>
    </row>
    <row r="174" spans="1:10" ht="12.75">
      <c r="A174" s="72" t="s">
        <v>263</v>
      </c>
      <c r="B174" s="69">
        <f t="shared" si="2"/>
        <v>2813.734000000001</v>
      </c>
      <c r="C174" s="69">
        <f t="shared" si="2"/>
        <v>11853.886000000004</v>
      </c>
      <c r="D174" s="69">
        <f t="shared" si="2"/>
        <v>30308.201000000005</v>
      </c>
      <c r="E174" s="69">
        <f t="shared" si="2"/>
        <v>843.8540000000003</v>
      </c>
      <c r="F174" s="69">
        <f t="shared" si="2"/>
        <v>600.2810000000001</v>
      </c>
      <c r="G174" s="69">
        <f t="shared" si="2"/>
        <v>18807.030000000006</v>
      </c>
      <c r="H174" s="69">
        <f t="shared" si="2"/>
        <v>35286.14100000001</v>
      </c>
      <c r="I174" s="79"/>
      <c r="J174" s="79">
        <f>1.1*J173</f>
        <v>100513.12700000004</v>
      </c>
    </row>
    <row r="175" spans="1:9" ht="12.75">
      <c r="A175" s="72"/>
      <c r="B175" s="69"/>
      <c r="C175" s="69"/>
      <c r="D175" s="69"/>
      <c r="E175" s="69"/>
      <c r="F175" s="69"/>
      <c r="G175" s="69"/>
      <c r="H175" s="69"/>
      <c r="I175" s="69"/>
    </row>
    <row r="176" spans="1:9" ht="12.75">
      <c r="A176" s="72"/>
      <c r="B176" s="69"/>
      <c r="C176" s="69"/>
      <c r="D176" s="69"/>
      <c r="E176" s="69"/>
      <c r="F176" s="69"/>
      <c r="G176" s="69"/>
      <c r="H176" s="69"/>
      <c r="I176" s="69"/>
    </row>
    <row r="177" spans="1:9" ht="12.75">
      <c r="A177" s="72"/>
      <c r="B177" s="69"/>
      <c r="C177" s="69"/>
      <c r="D177" s="69"/>
      <c r="E177" s="69"/>
      <c r="F177" s="69"/>
      <c r="G177" s="69"/>
      <c r="H177" s="69"/>
      <c r="I177" s="69"/>
    </row>
    <row r="178" spans="1:9" ht="12.75">
      <c r="A178" s="72"/>
      <c r="B178" s="69"/>
      <c r="C178" s="69"/>
      <c r="D178" s="69"/>
      <c r="E178" s="69"/>
      <c r="F178" s="69"/>
      <c r="G178" s="69"/>
      <c r="H178" s="69"/>
      <c r="I178" s="69"/>
    </row>
    <row r="179" spans="1:9" ht="13.5" thickBot="1">
      <c r="A179" s="72"/>
      <c r="B179" s="69"/>
      <c r="C179" s="69"/>
      <c r="D179" s="69"/>
      <c r="E179" s="69"/>
      <c r="F179" s="69"/>
      <c r="G179" s="69"/>
      <c r="H179" s="69"/>
      <c r="I179" s="69"/>
    </row>
    <row r="180" spans="1:10" ht="13.5" thickBot="1">
      <c r="A180" s="76"/>
      <c r="B180" s="76"/>
      <c r="C180" s="76"/>
      <c r="D180" s="76"/>
      <c r="E180" s="76"/>
      <c r="F180" s="76"/>
      <c r="G180" s="76"/>
      <c r="H180" s="76"/>
      <c r="I180" s="76"/>
      <c r="J180" s="76"/>
    </row>
    <row r="181" spans="1:10" ht="12.75">
      <c r="A181" s="76" t="s">
        <v>303</v>
      </c>
      <c r="B181" s="76"/>
      <c r="C181" s="76"/>
      <c r="D181" s="76"/>
      <c r="E181" s="76"/>
      <c r="F181" s="76"/>
      <c r="G181" s="76"/>
      <c r="H181" s="76"/>
      <c r="I181" s="76"/>
      <c r="J181" s="76"/>
    </row>
    <row r="182" ht="12.75">
      <c r="A182" t="s">
        <v>304</v>
      </c>
    </row>
    <row r="183" spans="2:11" ht="12.75">
      <c r="B183" t="s">
        <v>278</v>
      </c>
      <c r="C183" t="s">
        <v>305</v>
      </c>
      <c r="D183" t="s">
        <v>306</v>
      </c>
      <c r="E183" t="s">
        <v>307</v>
      </c>
      <c r="F183" t="s">
        <v>308</v>
      </c>
      <c r="G183" t="s">
        <v>309</v>
      </c>
      <c r="H183" t="s">
        <v>310</v>
      </c>
      <c r="I183" t="s">
        <v>252</v>
      </c>
      <c r="J183" t="s">
        <v>253</v>
      </c>
      <c r="K183" t="s">
        <v>254</v>
      </c>
    </row>
    <row r="184" spans="1:9" ht="12.75">
      <c r="A184" s="72" t="s">
        <v>255</v>
      </c>
      <c r="B184">
        <v>0</v>
      </c>
      <c r="C184">
        <v>0</v>
      </c>
      <c r="D184">
        <v>0</v>
      </c>
      <c r="E184">
        <v>0</v>
      </c>
      <c r="F184">
        <v>0</v>
      </c>
      <c r="G184">
        <v>0</v>
      </c>
      <c r="H184">
        <v>0</v>
      </c>
      <c r="I184" s="87">
        <v>0</v>
      </c>
    </row>
    <row r="185" spans="1:9" ht="12.75">
      <c r="A185" s="72" t="s">
        <v>256</v>
      </c>
      <c r="B185">
        <v>0</v>
      </c>
      <c r="C185">
        <v>0</v>
      </c>
      <c r="D185">
        <v>0</v>
      </c>
      <c r="E185">
        <v>0</v>
      </c>
      <c r="F185">
        <v>0</v>
      </c>
      <c r="G185">
        <v>0</v>
      </c>
      <c r="H185">
        <v>0</v>
      </c>
      <c r="I185" s="87">
        <v>0</v>
      </c>
    </row>
    <row r="186" spans="1:9" ht="12.75">
      <c r="A186" s="72" t="s">
        <v>257</v>
      </c>
      <c r="B186">
        <v>0</v>
      </c>
      <c r="C186">
        <v>0</v>
      </c>
      <c r="D186">
        <v>0</v>
      </c>
      <c r="E186">
        <v>0</v>
      </c>
      <c r="F186">
        <v>0</v>
      </c>
      <c r="G186">
        <v>0</v>
      </c>
      <c r="H186">
        <v>0</v>
      </c>
      <c r="I186" s="87">
        <v>0</v>
      </c>
    </row>
    <row r="187" spans="1:9" ht="12.75">
      <c r="A187" s="72" t="s">
        <v>258</v>
      </c>
      <c r="B187">
        <v>0</v>
      </c>
      <c r="C187">
        <v>0</v>
      </c>
      <c r="D187">
        <v>0</v>
      </c>
      <c r="E187">
        <v>1000</v>
      </c>
      <c r="F187">
        <v>0</v>
      </c>
      <c r="G187">
        <v>0</v>
      </c>
      <c r="H187">
        <v>0</v>
      </c>
      <c r="I187" s="87">
        <v>0</v>
      </c>
    </row>
    <row r="188" spans="1:11" ht="12.75">
      <c r="A188" s="72" t="s">
        <v>259</v>
      </c>
      <c r="B188" s="69">
        <f>Statistics!A289</f>
        <v>2550</v>
      </c>
      <c r="C188" s="69">
        <f>Statistics!B289</f>
        <v>6305</v>
      </c>
      <c r="D188" s="69">
        <f>Statistics!C289</f>
        <v>9033</v>
      </c>
      <c r="E188" s="69">
        <f>Statistics!D289</f>
        <v>522</v>
      </c>
      <c r="F188" s="69">
        <f>Statistics!E289</f>
        <v>353</v>
      </c>
      <c r="G188" s="69">
        <f>Statistics!F289</f>
        <v>9643</v>
      </c>
      <c r="H188" s="69">
        <f>Statistics!G289</f>
        <v>12977</v>
      </c>
      <c r="I188" s="79">
        <f>Statistics!H289</f>
        <v>41383</v>
      </c>
      <c r="K188" s="79">
        <f>e!G35</f>
        <v>945</v>
      </c>
    </row>
    <row r="189" spans="1:10" ht="12.75">
      <c r="A189" s="72" t="s">
        <v>260</v>
      </c>
      <c r="B189" s="1">
        <f aca="true" t="shared" si="3" ref="B189:H191">1.1*B188</f>
        <v>2805</v>
      </c>
      <c r="C189" s="1">
        <f t="shared" si="3"/>
        <v>6935.500000000001</v>
      </c>
      <c r="D189" s="1">
        <f t="shared" si="3"/>
        <v>9936.300000000001</v>
      </c>
      <c r="E189" s="1">
        <f t="shared" si="3"/>
        <v>574.2</v>
      </c>
      <c r="F189" s="1">
        <f t="shared" si="3"/>
        <v>388.3</v>
      </c>
      <c r="G189" s="1">
        <f t="shared" si="3"/>
        <v>10607.300000000001</v>
      </c>
      <c r="H189" s="1">
        <f t="shared" si="3"/>
        <v>14274.7</v>
      </c>
      <c r="I189" s="79"/>
      <c r="J189" s="79">
        <f>1.1*I188</f>
        <v>45521.3</v>
      </c>
    </row>
    <row r="190" spans="1:10" ht="12.75">
      <c r="A190" s="72" t="s">
        <v>262</v>
      </c>
      <c r="B190" s="1">
        <f t="shared" si="3"/>
        <v>3085.5000000000005</v>
      </c>
      <c r="C190" s="1">
        <f t="shared" si="3"/>
        <v>7629.050000000002</v>
      </c>
      <c r="D190" s="1">
        <f t="shared" si="3"/>
        <v>10929.930000000002</v>
      </c>
      <c r="E190" s="1">
        <f t="shared" si="3"/>
        <v>631.6200000000001</v>
      </c>
      <c r="F190" s="1">
        <f t="shared" si="3"/>
        <v>427.13000000000005</v>
      </c>
      <c r="G190" s="1">
        <f t="shared" si="3"/>
        <v>11668.030000000002</v>
      </c>
      <c r="H190" s="1">
        <f t="shared" si="3"/>
        <v>15702.170000000002</v>
      </c>
      <c r="I190" s="79"/>
      <c r="J190" s="79">
        <f>1.1*J189</f>
        <v>50073.43000000001</v>
      </c>
    </row>
    <row r="191" spans="1:10" ht="12.75">
      <c r="A191" s="72" t="s">
        <v>263</v>
      </c>
      <c r="B191" s="1">
        <f t="shared" si="3"/>
        <v>3394.0500000000006</v>
      </c>
      <c r="C191" s="1">
        <f t="shared" si="3"/>
        <v>8391.955000000004</v>
      </c>
      <c r="D191" s="1">
        <f t="shared" si="3"/>
        <v>12022.923000000003</v>
      </c>
      <c r="E191" s="1">
        <f t="shared" si="3"/>
        <v>694.7820000000002</v>
      </c>
      <c r="F191" s="1">
        <f t="shared" si="3"/>
        <v>469.8430000000001</v>
      </c>
      <c r="G191" s="1">
        <f t="shared" si="3"/>
        <v>12834.833000000004</v>
      </c>
      <c r="H191" s="1">
        <f t="shared" si="3"/>
        <v>17272.387000000002</v>
      </c>
      <c r="I191" s="79"/>
      <c r="J191" s="79">
        <f>1.1*J190</f>
        <v>55080.773000000016</v>
      </c>
    </row>
    <row r="193" ht="13.5" thickBot="1"/>
    <row r="194" spans="1:6" ht="12.75">
      <c r="A194" s="67" t="s">
        <v>403</v>
      </c>
      <c r="B194" s="68"/>
      <c r="C194" s="68"/>
      <c r="D194" s="68"/>
      <c r="E194" s="68"/>
      <c r="F194" s="68"/>
    </row>
    <row r="195" spans="1:9" ht="12.75">
      <c r="A195" s="70"/>
      <c r="B195" s="1">
        <v>28300</v>
      </c>
      <c r="C195" s="1">
        <v>128509</v>
      </c>
      <c r="D195" s="1">
        <v>453262</v>
      </c>
      <c r="E195" s="1">
        <v>11708</v>
      </c>
      <c r="F195" s="1">
        <v>7435</v>
      </c>
      <c r="G195" s="1">
        <v>282160</v>
      </c>
      <c r="H195" s="1">
        <v>561134</v>
      </c>
      <c r="I195" s="1">
        <v>1472508</v>
      </c>
    </row>
    <row r="196" spans="1:6" ht="12.75">
      <c r="A196" s="72"/>
      <c r="B196" s="1"/>
      <c r="C196" s="1"/>
      <c r="E196" s="69"/>
      <c r="F196" s="69"/>
    </row>
    <row r="197" spans="1:6" ht="12.75">
      <c r="A197" s="72"/>
      <c r="B197" s="1"/>
      <c r="C197" s="1"/>
      <c r="E197" s="69"/>
      <c r="F197" s="69"/>
    </row>
    <row r="198" spans="1:6" ht="12.75">
      <c r="A198" s="72"/>
      <c r="B198" s="1"/>
      <c r="C198" s="1"/>
      <c r="D198" s="69"/>
      <c r="E198" s="69"/>
      <c r="F198" s="69"/>
    </row>
    <row r="199" spans="1:6" ht="12.75">
      <c r="A199" s="72"/>
      <c r="B199" s="1"/>
      <c r="C199" s="1"/>
      <c r="D199" s="69"/>
      <c r="E199" s="69"/>
      <c r="F199" s="69"/>
    </row>
    <row r="200" spans="1:6" ht="12.75">
      <c r="A200" s="72"/>
      <c r="B200" s="1"/>
      <c r="C200" s="1"/>
      <c r="D200" s="69"/>
      <c r="E200" s="69"/>
      <c r="F200" s="69"/>
    </row>
    <row r="201" spans="1:6" ht="12.75">
      <c r="A201" s="72"/>
      <c r="B201" s="1"/>
      <c r="C201" s="1"/>
      <c r="D201" s="69"/>
      <c r="E201" s="69"/>
      <c r="F201" s="69"/>
    </row>
    <row r="202" spans="1:6" ht="12.75">
      <c r="A202" s="72"/>
      <c r="B202" s="1"/>
      <c r="C202" s="1"/>
      <c r="D202" s="69"/>
      <c r="E202" s="69"/>
      <c r="F202" s="69"/>
    </row>
    <row r="203" spans="1:6" ht="12.75">
      <c r="A203" s="75"/>
      <c r="B203" s="1"/>
      <c r="C203" s="1"/>
      <c r="D203" s="69"/>
      <c r="E203" s="69"/>
      <c r="F203" s="69"/>
    </row>
    <row r="204" spans="1:6" ht="12.75">
      <c r="A204" s="72"/>
      <c r="B204" s="1"/>
      <c r="C204" s="1"/>
      <c r="D204" s="69"/>
      <c r="E204" s="69"/>
      <c r="F204" s="69"/>
    </row>
    <row r="205" spans="2:3" ht="12.75">
      <c r="B205" s="1"/>
      <c r="C205" s="1"/>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2:K289"/>
  <sheetViews>
    <sheetView workbookViewId="0" topLeftCell="A178">
      <selection activeCell="I196" sqref="I196"/>
    </sheetView>
  </sheetViews>
  <sheetFormatPr defaultColWidth="9.140625" defaultRowHeight="12.75"/>
  <cols>
    <col min="6" max="6" width="10.57421875" style="0" customWidth="1"/>
    <col min="9" max="9" width="10.00390625" style="0" customWidth="1"/>
    <col min="11" max="11" width="10.8515625" style="0" customWidth="1"/>
  </cols>
  <sheetData>
    <row r="2" spans="1:4" ht="12.75">
      <c r="A2" t="s">
        <v>129</v>
      </c>
      <c r="B2" t="s">
        <v>311</v>
      </c>
      <c r="C2" t="s">
        <v>130</v>
      </c>
      <c r="D2" t="s">
        <v>312</v>
      </c>
    </row>
    <row r="3" ht="12.75">
      <c r="A3" t="s">
        <v>313</v>
      </c>
    </row>
    <row r="4" spans="1:8" ht="12.75">
      <c r="A4" t="s">
        <v>75</v>
      </c>
      <c r="B4" t="s">
        <v>314</v>
      </c>
      <c r="C4" t="s">
        <v>315</v>
      </c>
      <c r="D4" t="s">
        <v>316</v>
      </c>
      <c r="E4" t="s">
        <v>317</v>
      </c>
      <c r="F4" t="s">
        <v>318</v>
      </c>
      <c r="G4" t="s">
        <v>319</v>
      </c>
      <c r="H4" t="s">
        <v>320</v>
      </c>
    </row>
    <row r="5" spans="1:8" ht="12.75">
      <c r="A5">
        <v>688</v>
      </c>
      <c r="B5">
        <v>0</v>
      </c>
      <c r="C5">
        <v>1747</v>
      </c>
      <c r="D5">
        <v>1290</v>
      </c>
      <c r="E5">
        <v>403854</v>
      </c>
      <c r="F5">
        <v>15173</v>
      </c>
      <c r="G5">
        <v>11347</v>
      </c>
      <c r="H5">
        <v>434099</v>
      </c>
    </row>
    <row r="7" ht="12.75">
      <c r="A7" t="s">
        <v>321</v>
      </c>
    </row>
    <row r="8" spans="1:4" ht="12.75">
      <c r="A8" t="s">
        <v>322</v>
      </c>
      <c r="B8" t="s">
        <v>323</v>
      </c>
      <c r="C8" t="s">
        <v>324</v>
      </c>
      <c r="D8" t="s">
        <v>325</v>
      </c>
    </row>
    <row r="9" spans="1:4" ht="12.75">
      <c r="A9">
        <v>459712</v>
      </c>
      <c r="B9">
        <v>1052403</v>
      </c>
      <c r="C9">
        <v>200245</v>
      </c>
      <c r="D9">
        <v>1712360</v>
      </c>
    </row>
    <row r="11" ht="12.75">
      <c r="A11" t="s">
        <v>326</v>
      </c>
    </row>
    <row r="12" spans="1:6" ht="12.75">
      <c r="A12" t="s">
        <v>327</v>
      </c>
      <c r="B12" t="s">
        <v>328</v>
      </c>
      <c r="C12" t="s">
        <v>329</v>
      </c>
      <c r="D12" t="s">
        <v>330</v>
      </c>
      <c r="E12" t="s">
        <v>331</v>
      </c>
      <c r="F12" t="s">
        <v>332</v>
      </c>
    </row>
    <row r="13" spans="1:6" ht="12.75">
      <c r="A13">
        <v>650370</v>
      </c>
      <c r="B13">
        <v>476984</v>
      </c>
      <c r="C13">
        <v>28927314</v>
      </c>
      <c r="D13">
        <v>10460397</v>
      </c>
      <c r="E13">
        <v>141696</v>
      </c>
      <c r="F13">
        <v>40656761</v>
      </c>
    </row>
    <row r="15" ht="12.75">
      <c r="A15" t="s">
        <v>333</v>
      </c>
    </row>
    <row r="16" spans="1:8" ht="12.75">
      <c r="A16" t="s">
        <v>75</v>
      </c>
      <c r="B16" t="s">
        <v>314</v>
      </c>
      <c r="C16" t="s">
        <v>315</v>
      </c>
      <c r="D16" t="s">
        <v>316</v>
      </c>
      <c r="E16" t="s">
        <v>317</v>
      </c>
      <c r="F16" t="s">
        <v>318</v>
      </c>
      <c r="G16" t="s">
        <v>319</v>
      </c>
      <c r="H16" t="s">
        <v>334</v>
      </c>
    </row>
    <row r="17" spans="1:8" ht="12.75">
      <c r="A17">
        <v>4116</v>
      </c>
      <c r="B17">
        <v>0</v>
      </c>
      <c r="C17">
        <v>3595</v>
      </c>
      <c r="D17">
        <v>13742</v>
      </c>
      <c r="E17">
        <v>657102</v>
      </c>
      <c r="F17">
        <v>29953</v>
      </c>
      <c r="G17">
        <v>11347</v>
      </c>
      <c r="H17">
        <v>719855</v>
      </c>
    </row>
    <row r="19" ht="12.75">
      <c r="A19" t="s">
        <v>335</v>
      </c>
    </row>
    <row r="20" spans="1:8" ht="12.75">
      <c r="A20" t="s">
        <v>278</v>
      </c>
      <c r="B20" t="s">
        <v>305</v>
      </c>
      <c r="C20" t="s">
        <v>306</v>
      </c>
      <c r="D20" t="s">
        <v>307</v>
      </c>
      <c r="E20" t="s">
        <v>308</v>
      </c>
      <c r="F20" t="s">
        <v>309</v>
      </c>
      <c r="G20" t="s">
        <v>310</v>
      </c>
      <c r="H20" t="s">
        <v>336</v>
      </c>
    </row>
    <row r="21" spans="1:8" ht="12.75">
      <c r="A21">
        <v>3495</v>
      </c>
      <c r="B21">
        <v>8120</v>
      </c>
      <c r="C21">
        <v>11916</v>
      </c>
      <c r="D21">
        <v>732</v>
      </c>
      <c r="E21">
        <v>559</v>
      </c>
      <c r="F21">
        <v>9192</v>
      </c>
      <c r="G21">
        <v>6353</v>
      </c>
      <c r="H21">
        <v>40367</v>
      </c>
    </row>
    <row r="23" ht="12.75">
      <c r="A23" t="s">
        <v>337</v>
      </c>
    </row>
    <row r="24" spans="1:8" ht="12.75">
      <c r="A24" t="s">
        <v>278</v>
      </c>
      <c r="B24" t="s">
        <v>305</v>
      </c>
      <c r="C24" t="s">
        <v>306</v>
      </c>
      <c r="D24" t="s">
        <v>307</v>
      </c>
      <c r="E24" t="s">
        <v>308</v>
      </c>
      <c r="F24" t="s">
        <v>309</v>
      </c>
      <c r="G24" t="s">
        <v>310</v>
      </c>
      <c r="H24" t="s">
        <v>336</v>
      </c>
    </row>
    <row r="25" spans="1:8" ht="12.75">
      <c r="A25">
        <v>4959</v>
      </c>
      <c r="B25">
        <v>11926</v>
      </c>
      <c r="C25">
        <v>25838</v>
      </c>
      <c r="D25">
        <v>1203</v>
      </c>
      <c r="E25">
        <v>171</v>
      </c>
      <c r="F25">
        <v>19350</v>
      </c>
      <c r="G25">
        <v>17501</v>
      </c>
      <c r="H25">
        <v>80948</v>
      </c>
    </row>
    <row r="27" ht="12.75">
      <c r="A27" t="s">
        <v>338</v>
      </c>
    </row>
    <row r="28" spans="1:9" ht="12.75">
      <c r="A28" t="s">
        <v>339</v>
      </c>
      <c r="B28" t="s">
        <v>316</v>
      </c>
      <c r="C28" t="s">
        <v>340</v>
      </c>
      <c r="D28" t="s">
        <v>341</v>
      </c>
      <c r="E28" t="s">
        <v>317</v>
      </c>
      <c r="F28" t="s">
        <v>342</v>
      </c>
      <c r="G28" t="s">
        <v>343</v>
      </c>
      <c r="H28" t="s">
        <v>344</v>
      </c>
      <c r="I28" t="s">
        <v>345</v>
      </c>
    </row>
    <row r="29" spans="1:9" ht="12.75">
      <c r="A29">
        <v>48691</v>
      </c>
      <c r="B29">
        <v>831075</v>
      </c>
      <c r="C29">
        <v>25143921</v>
      </c>
      <c r="D29">
        <v>6753493</v>
      </c>
      <c r="E29">
        <v>4439995</v>
      </c>
      <c r="F29">
        <v>2838919</v>
      </c>
      <c r="G29">
        <v>476984</v>
      </c>
      <c r="H29">
        <v>34665</v>
      </c>
      <c r="I29">
        <v>40567743</v>
      </c>
    </row>
    <row r="31" ht="12.75">
      <c r="A31" t="s">
        <v>346</v>
      </c>
    </row>
    <row r="32" spans="1:8" ht="12.75">
      <c r="A32" t="s">
        <v>75</v>
      </c>
      <c r="B32" t="s">
        <v>314</v>
      </c>
      <c r="C32" t="s">
        <v>315</v>
      </c>
      <c r="D32" t="s">
        <v>316</v>
      </c>
      <c r="E32" t="s">
        <v>317</v>
      </c>
      <c r="F32" t="s">
        <v>318</v>
      </c>
      <c r="G32" t="s">
        <v>319</v>
      </c>
      <c r="H32" t="s">
        <v>320</v>
      </c>
    </row>
    <row r="33" spans="1:8" ht="12.75">
      <c r="A33">
        <v>688</v>
      </c>
      <c r="B33">
        <v>0</v>
      </c>
      <c r="C33">
        <v>1747</v>
      </c>
      <c r="D33">
        <v>1040</v>
      </c>
      <c r="E33">
        <v>189201</v>
      </c>
      <c r="F33">
        <v>11122</v>
      </c>
      <c r="G33">
        <v>9751</v>
      </c>
      <c r="H33">
        <v>213549</v>
      </c>
    </row>
    <row r="35" ht="12.75">
      <c r="A35" t="s">
        <v>347</v>
      </c>
    </row>
    <row r="36" spans="1:8" ht="12.75">
      <c r="A36" t="s">
        <v>75</v>
      </c>
      <c r="B36" t="s">
        <v>314</v>
      </c>
      <c r="C36" t="s">
        <v>315</v>
      </c>
      <c r="D36" t="s">
        <v>316</v>
      </c>
      <c r="E36" t="s">
        <v>317</v>
      </c>
      <c r="F36" t="s">
        <v>318</v>
      </c>
      <c r="G36" t="s">
        <v>319</v>
      </c>
      <c r="H36" t="s">
        <v>320</v>
      </c>
    </row>
    <row r="37" spans="1:8" ht="12.75">
      <c r="A37">
        <v>0</v>
      </c>
      <c r="B37">
        <v>0</v>
      </c>
      <c r="C37">
        <v>0</v>
      </c>
      <c r="D37">
        <v>250</v>
      </c>
      <c r="E37">
        <v>214653</v>
      </c>
      <c r="F37">
        <v>4051</v>
      </c>
      <c r="G37">
        <v>1596</v>
      </c>
      <c r="H37">
        <v>220550</v>
      </c>
    </row>
    <row r="39" ht="12.75">
      <c r="A39" t="s">
        <v>348</v>
      </c>
    </row>
    <row r="40" spans="1:8" ht="12.75">
      <c r="A40" t="s">
        <v>278</v>
      </c>
      <c r="B40" t="s">
        <v>305</v>
      </c>
      <c r="C40" t="s">
        <v>306</v>
      </c>
      <c r="D40" t="s">
        <v>307</v>
      </c>
      <c r="E40" t="s">
        <v>308</v>
      </c>
      <c r="F40" t="s">
        <v>309</v>
      </c>
      <c r="G40" t="s">
        <v>310</v>
      </c>
      <c r="H40" t="s">
        <v>336</v>
      </c>
    </row>
    <row r="41" spans="1:8" ht="12.75">
      <c r="A41">
        <v>2369</v>
      </c>
      <c r="B41">
        <v>5165</v>
      </c>
      <c r="C41">
        <v>6879</v>
      </c>
      <c r="D41">
        <v>469</v>
      </c>
      <c r="E41">
        <v>444</v>
      </c>
      <c r="F41">
        <v>5346</v>
      </c>
      <c r="G41">
        <v>2724</v>
      </c>
      <c r="H41">
        <v>23396</v>
      </c>
    </row>
    <row r="43" ht="12.75">
      <c r="A43" t="s">
        <v>349</v>
      </c>
    </row>
    <row r="44" spans="1:8" ht="12.75">
      <c r="A44" t="s">
        <v>278</v>
      </c>
      <c r="B44" t="s">
        <v>305</v>
      </c>
      <c r="C44" t="s">
        <v>306</v>
      </c>
      <c r="D44" t="s">
        <v>307</v>
      </c>
      <c r="E44" t="s">
        <v>308</v>
      </c>
      <c r="F44" t="s">
        <v>309</v>
      </c>
      <c r="G44" t="s">
        <v>310</v>
      </c>
      <c r="H44" t="s">
        <v>336</v>
      </c>
    </row>
    <row r="45" spans="1:8" ht="12.75">
      <c r="A45">
        <v>1181</v>
      </c>
      <c r="B45">
        <v>3050</v>
      </c>
      <c r="C45">
        <v>5157</v>
      </c>
      <c r="D45">
        <v>263</v>
      </c>
      <c r="E45">
        <v>115</v>
      </c>
      <c r="F45">
        <v>3846</v>
      </c>
      <c r="G45">
        <v>3716</v>
      </c>
      <c r="H45">
        <v>17328</v>
      </c>
    </row>
    <row r="47" ht="12.75">
      <c r="A47" t="s">
        <v>350</v>
      </c>
    </row>
    <row r="48" spans="1:11" ht="12.75">
      <c r="A48" t="s">
        <v>24</v>
      </c>
      <c r="B48" t="s">
        <v>351</v>
      </c>
      <c r="C48" t="s">
        <v>352</v>
      </c>
      <c r="D48" t="s">
        <v>353</v>
      </c>
      <c r="E48" t="s">
        <v>354</v>
      </c>
      <c r="F48" t="s">
        <v>355</v>
      </c>
      <c r="G48" t="s">
        <v>356</v>
      </c>
      <c r="H48" t="s">
        <v>357</v>
      </c>
      <c r="I48" t="s">
        <v>358</v>
      </c>
      <c r="J48" t="s">
        <v>359</v>
      </c>
      <c r="K48" t="s">
        <v>360</v>
      </c>
    </row>
    <row r="49" spans="1:11" ht="12.75">
      <c r="A49">
        <v>11392</v>
      </c>
      <c r="B49">
        <v>67434</v>
      </c>
      <c r="C49">
        <v>0</v>
      </c>
      <c r="D49">
        <v>595396</v>
      </c>
      <c r="E49">
        <v>623381</v>
      </c>
      <c r="F49">
        <v>35713</v>
      </c>
      <c r="G49">
        <v>263589</v>
      </c>
      <c r="H49">
        <v>12447</v>
      </c>
      <c r="I49">
        <v>8642</v>
      </c>
      <c r="J49">
        <v>94366</v>
      </c>
      <c r="K49">
        <v>1712360</v>
      </c>
    </row>
    <row r="51" ht="12.75">
      <c r="A51" t="s">
        <v>361</v>
      </c>
    </row>
    <row r="52" spans="1:11" ht="12.75">
      <c r="A52" t="s">
        <v>24</v>
      </c>
      <c r="B52" t="s">
        <v>351</v>
      </c>
      <c r="C52" t="s">
        <v>352</v>
      </c>
      <c r="D52" t="s">
        <v>353</v>
      </c>
      <c r="E52" t="s">
        <v>354</v>
      </c>
      <c r="F52" t="s">
        <v>355</v>
      </c>
      <c r="G52" t="s">
        <v>356</v>
      </c>
      <c r="H52" t="s">
        <v>357</v>
      </c>
      <c r="I52" t="s">
        <v>358</v>
      </c>
      <c r="J52" t="s">
        <v>359</v>
      </c>
      <c r="K52" t="s">
        <v>362</v>
      </c>
    </row>
    <row r="53" spans="1:11" ht="12.75">
      <c r="A53">
        <v>119701</v>
      </c>
      <c r="B53">
        <v>21477146</v>
      </c>
      <c r="C53">
        <v>0</v>
      </c>
      <c r="D53">
        <v>6789523</v>
      </c>
      <c r="E53">
        <v>6157174</v>
      </c>
      <c r="F53">
        <v>592373</v>
      </c>
      <c r="G53">
        <v>4405741</v>
      </c>
      <c r="H53">
        <v>504459</v>
      </c>
      <c r="I53">
        <v>555751</v>
      </c>
      <c r="J53">
        <v>54893</v>
      </c>
      <c r="K53">
        <v>40656761</v>
      </c>
    </row>
    <row r="55" ht="12.75">
      <c r="A55" t="s">
        <v>363</v>
      </c>
    </row>
    <row r="56" spans="1:11" ht="12.75">
      <c r="A56" t="s">
        <v>24</v>
      </c>
      <c r="B56" t="s">
        <v>351</v>
      </c>
      <c r="C56" t="s">
        <v>352</v>
      </c>
      <c r="D56" t="s">
        <v>353</v>
      </c>
      <c r="E56" t="s">
        <v>354</v>
      </c>
      <c r="F56" t="s">
        <v>355</v>
      </c>
      <c r="G56" t="s">
        <v>356</v>
      </c>
      <c r="H56" t="s">
        <v>357</v>
      </c>
      <c r="I56" t="s">
        <v>358</v>
      </c>
      <c r="J56" t="s">
        <v>359</v>
      </c>
      <c r="K56" t="s">
        <v>364</v>
      </c>
    </row>
    <row r="57" spans="1:11" ht="12.75">
      <c r="A57">
        <v>472</v>
      </c>
      <c r="B57">
        <v>4397</v>
      </c>
      <c r="C57">
        <v>4</v>
      </c>
      <c r="D57">
        <v>14708</v>
      </c>
      <c r="E57">
        <v>7141</v>
      </c>
      <c r="F57">
        <v>2290</v>
      </c>
      <c r="G57">
        <v>1734</v>
      </c>
      <c r="H57">
        <v>469</v>
      </c>
      <c r="I57">
        <v>238</v>
      </c>
      <c r="J57">
        <v>8914</v>
      </c>
      <c r="K57">
        <v>40367</v>
      </c>
    </row>
    <row r="58" ht="12.75">
      <c r="A58" t="s">
        <v>365</v>
      </c>
    </row>
    <row r="59" spans="1:4" ht="12.75">
      <c r="A59" t="s">
        <v>129</v>
      </c>
      <c r="B59" t="s">
        <v>366</v>
      </c>
      <c r="C59" t="s">
        <v>130</v>
      </c>
      <c r="D59" t="s">
        <v>367</v>
      </c>
    </row>
    <row r="60" ht="12.75">
      <c r="A60" t="s">
        <v>313</v>
      </c>
    </row>
    <row r="61" spans="1:8" ht="12.75">
      <c r="A61" t="s">
        <v>75</v>
      </c>
      <c r="B61" t="s">
        <v>314</v>
      </c>
      <c r="C61" t="s">
        <v>315</v>
      </c>
      <c r="D61" t="s">
        <v>316</v>
      </c>
      <c r="E61" t="s">
        <v>317</v>
      </c>
      <c r="F61" t="s">
        <v>318</v>
      </c>
      <c r="G61" t="s">
        <v>319</v>
      </c>
      <c r="H61" t="s">
        <v>320</v>
      </c>
    </row>
    <row r="62" spans="1:8" ht="12.75">
      <c r="A62">
        <v>654</v>
      </c>
      <c r="B62">
        <v>0</v>
      </c>
      <c r="C62">
        <v>4850</v>
      </c>
      <c r="D62">
        <v>686</v>
      </c>
      <c r="E62">
        <v>716952</v>
      </c>
      <c r="F62">
        <v>8988</v>
      </c>
      <c r="G62">
        <v>11791</v>
      </c>
      <c r="H62">
        <v>743921</v>
      </c>
    </row>
    <row r="64" ht="12.75">
      <c r="A64" t="s">
        <v>321</v>
      </c>
    </row>
    <row r="65" spans="1:4" ht="12.75">
      <c r="A65" t="s">
        <v>322</v>
      </c>
      <c r="B65" t="s">
        <v>323</v>
      </c>
      <c r="C65" t="s">
        <v>324</v>
      </c>
      <c r="D65" t="s">
        <v>325</v>
      </c>
    </row>
    <row r="66" spans="1:4" ht="12.75">
      <c r="A66">
        <v>781003</v>
      </c>
      <c r="B66">
        <v>1940910</v>
      </c>
      <c r="C66">
        <v>625125</v>
      </c>
      <c r="D66">
        <v>3347038</v>
      </c>
    </row>
    <row r="68" ht="12.75">
      <c r="A68" t="s">
        <v>326</v>
      </c>
    </row>
    <row r="69" spans="1:6" ht="12.75">
      <c r="A69" t="s">
        <v>327</v>
      </c>
      <c r="B69" t="s">
        <v>328</v>
      </c>
      <c r="C69" t="s">
        <v>329</v>
      </c>
      <c r="D69" t="s">
        <v>330</v>
      </c>
      <c r="E69" t="s">
        <v>331</v>
      </c>
      <c r="F69" t="s">
        <v>332</v>
      </c>
    </row>
    <row r="70" spans="1:6" ht="12.75">
      <c r="A70">
        <v>2392177</v>
      </c>
      <c r="B70">
        <v>1112274</v>
      </c>
      <c r="C70">
        <v>25472613</v>
      </c>
      <c r="D70">
        <v>15227757</v>
      </c>
      <c r="E70">
        <v>201268</v>
      </c>
      <c r="F70">
        <v>44406089</v>
      </c>
    </row>
    <row r="72" ht="12.75">
      <c r="A72" t="s">
        <v>333</v>
      </c>
    </row>
    <row r="73" spans="1:8" ht="12.75">
      <c r="A73" t="s">
        <v>75</v>
      </c>
      <c r="B73" t="s">
        <v>314</v>
      </c>
      <c r="C73" t="s">
        <v>315</v>
      </c>
      <c r="D73" t="s">
        <v>316</v>
      </c>
      <c r="E73" t="s">
        <v>317</v>
      </c>
      <c r="F73" t="s">
        <v>318</v>
      </c>
      <c r="G73" t="s">
        <v>319</v>
      </c>
      <c r="H73" t="s">
        <v>334</v>
      </c>
    </row>
    <row r="74" spans="1:8" ht="12.75">
      <c r="A74">
        <v>4083</v>
      </c>
      <c r="B74">
        <v>0</v>
      </c>
      <c r="C74">
        <v>13383</v>
      </c>
      <c r="D74">
        <v>6029</v>
      </c>
      <c r="E74">
        <v>1222483</v>
      </c>
      <c r="F74">
        <v>27061</v>
      </c>
      <c r="G74">
        <v>11791</v>
      </c>
      <c r="H74">
        <v>1284830</v>
      </c>
    </row>
    <row r="76" ht="12.75">
      <c r="A76" t="s">
        <v>335</v>
      </c>
    </row>
    <row r="77" spans="1:8" ht="12.75">
      <c r="A77" t="s">
        <v>278</v>
      </c>
      <c r="B77" t="s">
        <v>305</v>
      </c>
      <c r="C77" t="s">
        <v>306</v>
      </c>
      <c r="D77" t="s">
        <v>307</v>
      </c>
      <c r="E77" t="s">
        <v>308</v>
      </c>
      <c r="F77" t="s">
        <v>309</v>
      </c>
      <c r="G77" t="s">
        <v>310</v>
      </c>
      <c r="H77" t="s">
        <v>336</v>
      </c>
    </row>
    <row r="78" spans="1:8" ht="12.75">
      <c r="A78">
        <v>6306</v>
      </c>
      <c r="B78">
        <v>14020</v>
      </c>
      <c r="C78">
        <v>36403</v>
      </c>
      <c r="D78">
        <v>1182</v>
      </c>
      <c r="E78">
        <v>742</v>
      </c>
      <c r="F78">
        <v>26409</v>
      </c>
      <c r="G78">
        <v>19355</v>
      </c>
      <c r="H78">
        <v>104417</v>
      </c>
    </row>
    <row r="80" ht="12.75">
      <c r="A80" t="s">
        <v>337</v>
      </c>
    </row>
    <row r="81" spans="1:8" ht="12.75">
      <c r="A81" t="s">
        <v>278</v>
      </c>
      <c r="B81" t="s">
        <v>305</v>
      </c>
      <c r="C81" t="s">
        <v>306</v>
      </c>
      <c r="D81" t="s">
        <v>307</v>
      </c>
      <c r="E81" t="s">
        <v>308</v>
      </c>
      <c r="F81" t="s">
        <v>309</v>
      </c>
      <c r="G81" t="s">
        <v>310</v>
      </c>
      <c r="H81" t="s">
        <v>336</v>
      </c>
    </row>
    <row r="82" spans="1:8" ht="12.75">
      <c r="A82">
        <v>8269</v>
      </c>
      <c r="B82">
        <v>14729</v>
      </c>
      <c r="C82">
        <v>43668</v>
      </c>
      <c r="D82">
        <v>1486</v>
      </c>
      <c r="E82">
        <v>16</v>
      </c>
      <c r="F82">
        <v>24553</v>
      </c>
      <c r="G82">
        <v>25936</v>
      </c>
      <c r="H82">
        <v>118657</v>
      </c>
    </row>
    <row r="84" ht="12.75">
      <c r="A84" t="s">
        <v>338</v>
      </c>
    </row>
    <row r="85" spans="1:9" ht="12.75">
      <c r="A85" t="s">
        <v>339</v>
      </c>
      <c r="B85" t="s">
        <v>316</v>
      </c>
      <c r="C85" t="s">
        <v>340</v>
      </c>
      <c r="D85" t="s">
        <v>341</v>
      </c>
      <c r="E85" t="s">
        <v>317</v>
      </c>
      <c r="F85" t="s">
        <v>342</v>
      </c>
      <c r="G85" t="s">
        <v>343</v>
      </c>
      <c r="H85" t="s">
        <v>344</v>
      </c>
      <c r="I85" t="s">
        <v>345</v>
      </c>
    </row>
    <row r="86" spans="1:9" ht="12.75">
      <c r="A86">
        <v>27875</v>
      </c>
      <c r="B86">
        <v>584735</v>
      </c>
      <c r="C86">
        <v>23516776</v>
      </c>
      <c r="D86">
        <v>13494082</v>
      </c>
      <c r="E86">
        <v>3942569</v>
      </c>
      <c r="F86">
        <v>1777898</v>
      </c>
      <c r="G86">
        <v>1112274</v>
      </c>
      <c r="H86">
        <v>170389</v>
      </c>
      <c r="I86">
        <v>44626598</v>
      </c>
    </row>
    <row r="88" ht="12.75">
      <c r="A88" t="s">
        <v>346</v>
      </c>
    </row>
    <row r="89" spans="1:8" ht="12.75">
      <c r="A89" t="s">
        <v>75</v>
      </c>
      <c r="B89" t="s">
        <v>314</v>
      </c>
      <c r="C89" t="s">
        <v>315</v>
      </c>
      <c r="D89" t="s">
        <v>316</v>
      </c>
      <c r="E89" t="s">
        <v>317</v>
      </c>
      <c r="F89" t="s">
        <v>318</v>
      </c>
      <c r="G89" t="s">
        <v>319</v>
      </c>
      <c r="H89" t="s">
        <v>320</v>
      </c>
    </row>
    <row r="90" spans="1:8" ht="12.75">
      <c r="A90">
        <v>654</v>
      </c>
      <c r="B90">
        <v>0</v>
      </c>
      <c r="C90">
        <v>4850</v>
      </c>
      <c r="D90">
        <v>634</v>
      </c>
      <c r="E90">
        <v>433811</v>
      </c>
      <c r="F90">
        <v>6307</v>
      </c>
      <c r="G90">
        <v>10097</v>
      </c>
      <c r="H90">
        <v>456353</v>
      </c>
    </row>
    <row r="92" ht="12.75">
      <c r="A92" t="s">
        <v>347</v>
      </c>
    </row>
    <row r="93" spans="1:8" ht="12.75">
      <c r="A93" t="s">
        <v>75</v>
      </c>
      <c r="B93" t="s">
        <v>314</v>
      </c>
      <c r="C93" t="s">
        <v>315</v>
      </c>
      <c r="D93" t="s">
        <v>316</v>
      </c>
      <c r="E93" t="s">
        <v>317</v>
      </c>
      <c r="F93" t="s">
        <v>318</v>
      </c>
      <c r="G93" t="s">
        <v>319</v>
      </c>
      <c r="H93" t="s">
        <v>320</v>
      </c>
    </row>
    <row r="94" spans="1:8" ht="12.75">
      <c r="A94">
        <v>0</v>
      </c>
      <c r="B94">
        <v>0</v>
      </c>
      <c r="C94">
        <v>0</v>
      </c>
      <c r="D94">
        <v>52</v>
      </c>
      <c r="E94">
        <v>283141</v>
      </c>
      <c r="F94">
        <v>2681</v>
      </c>
      <c r="G94">
        <v>1694</v>
      </c>
      <c r="H94">
        <v>287568</v>
      </c>
    </row>
    <row r="96" ht="12.75">
      <c r="A96" t="s">
        <v>348</v>
      </c>
    </row>
    <row r="97" spans="1:8" ht="12.75">
      <c r="A97" t="s">
        <v>278</v>
      </c>
      <c r="B97" t="s">
        <v>305</v>
      </c>
      <c r="C97" t="s">
        <v>306</v>
      </c>
      <c r="D97" t="s">
        <v>307</v>
      </c>
      <c r="E97" t="s">
        <v>308</v>
      </c>
      <c r="F97" t="s">
        <v>309</v>
      </c>
      <c r="G97" t="s">
        <v>310</v>
      </c>
      <c r="H97" t="s">
        <v>336</v>
      </c>
    </row>
    <row r="98" spans="1:8" ht="12.75">
      <c r="A98">
        <v>3252</v>
      </c>
      <c r="B98">
        <v>3983</v>
      </c>
      <c r="C98">
        <v>10033</v>
      </c>
      <c r="D98">
        <v>409</v>
      </c>
      <c r="E98">
        <v>346</v>
      </c>
      <c r="F98">
        <v>8787</v>
      </c>
      <c r="G98">
        <v>1497</v>
      </c>
      <c r="H98">
        <v>28307</v>
      </c>
    </row>
    <row r="100" ht="12.75">
      <c r="A100" t="s">
        <v>349</v>
      </c>
    </row>
    <row r="101" spans="1:8" ht="12.75">
      <c r="A101" t="s">
        <v>278</v>
      </c>
      <c r="B101" t="s">
        <v>305</v>
      </c>
      <c r="C101" t="s">
        <v>306</v>
      </c>
      <c r="D101" t="s">
        <v>307</v>
      </c>
      <c r="E101" t="s">
        <v>308</v>
      </c>
      <c r="F101" t="s">
        <v>309</v>
      </c>
      <c r="G101" t="s">
        <v>310</v>
      </c>
      <c r="H101" t="s">
        <v>336</v>
      </c>
    </row>
    <row r="102" spans="1:8" ht="12.75">
      <c r="A102">
        <v>3147</v>
      </c>
      <c r="B102">
        <v>10349</v>
      </c>
      <c r="C102">
        <v>26832</v>
      </c>
      <c r="D102">
        <v>798</v>
      </c>
      <c r="E102">
        <v>396</v>
      </c>
      <c r="F102">
        <v>18096</v>
      </c>
      <c r="G102">
        <v>18222</v>
      </c>
      <c r="H102">
        <v>77840</v>
      </c>
    </row>
    <row r="104" ht="12.75">
      <c r="A104" t="s">
        <v>350</v>
      </c>
    </row>
    <row r="105" spans="1:11" ht="12.75">
      <c r="A105" t="s">
        <v>24</v>
      </c>
      <c r="B105" t="s">
        <v>351</v>
      </c>
      <c r="C105" t="s">
        <v>352</v>
      </c>
      <c r="D105" t="s">
        <v>353</v>
      </c>
      <c r="E105" t="s">
        <v>354</v>
      </c>
      <c r="F105" t="s">
        <v>355</v>
      </c>
      <c r="G105" t="s">
        <v>356</v>
      </c>
      <c r="H105" t="s">
        <v>357</v>
      </c>
      <c r="I105" t="s">
        <v>358</v>
      </c>
      <c r="J105" t="s">
        <v>359</v>
      </c>
      <c r="K105" t="s">
        <v>360</v>
      </c>
    </row>
    <row r="106" spans="1:11" ht="12.75">
      <c r="A106">
        <v>23011</v>
      </c>
      <c r="B106">
        <v>110177</v>
      </c>
      <c r="C106">
        <v>261557</v>
      </c>
      <c r="D106">
        <v>1410044</v>
      </c>
      <c r="E106">
        <v>937416</v>
      </c>
      <c r="F106">
        <v>124702</v>
      </c>
      <c r="G106">
        <v>279231</v>
      </c>
      <c r="H106">
        <v>26248</v>
      </c>
      <c r="I106">
        <v>39834</v>
      </c>
      <c r="J106">
        <v>134818</v>
      </c>
      <c r="K106">
        <v>3347038</v>
      </c>
    </row>
    <row r="108" ht="12.75">
      <c r="A108" t="s">
        <v>361</v>
      </c>
    </row>
    <row r="109" spans="1:11" ht="12.75">
      <c r="A109" t="s">
        <v>24</v>
      </c>
      <c r="B109" t="s">
        <v>351</v>
      </c>
      <c r="C109" t="s">
        <v>352</v>
      </c>
      <c r="D109" t="s">
        <v>353</v>
      </c>
      <c r="E109" t="s">
        <v>354</v>
      </c>
      <c r="F109" t="s">
        <v>355</v>
      </c>
      <c r="G109" t="s">
        <v>356</v>
      </c>
      <c r="H109" t="s">
        <v>357</v>
      </c>
      <c r="I109" t="s">
        <v>358</v>
      </c>
      <c r="J109" t="s">
        <v>359</v>
      </c>
      <c r="K109" t="s">
        <v>362</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363</v>
      </c>
    </row>
    <row r="113" spans="1:11" ht="12.75">
      <c r="A113" t="s">
        <v>24</v>
      </c>
      <c r="B113" t="s">
        <v>351</v>
      </c>
      <c r="C113" t="s">
        <v>352</v>
      </c>
      <c r="D113" t="s">
        <v>353</v>
      </c>
      <c r="E113" t="s">
        <v>354</v>
      </c>
      <c r="F113" t="s">
        <v>355</v>
      </c>
      <c r="G113" t="s">
        <v>356</v>
      </c>
      <c r="H113" t="s">
        <v>357</v>
      </c>
      <c r="I113" t="s">
        <v>358</v>
      </c>
      <c r="J113" t="s">
        <v>359</v>
      </c>
      <c r="K113" t="s">
        <v>364</v>
      </c>
    </row>
    <row r="114" spans="1:11" ht="12.75">
      <c r="A114">
        <v>470</v>
      </c>
      <c r="B114">
        <v>7670</v>
      </c>
      <c r="C114">
        <v>234</v>
      </c>
      <c r="D114">
        <v>54132</v>
      </c>
      <c r="E114">
        <v>16059</v>
      </c>
      <c r="F114">
        <v>13945</v>
      </c>
      <c r="G114">
        <v>291</v>
      </c>
      <c r="H114">
        <v>707</v>
      </c>
      <c r="I114">
        <v>403</v>
      </c>
      <c r="J114">
        <v>10506</v>
      </c>
      <c r="K114">
        <v>104417</v>
      </c>
    </row>
    <row r="115" ht="12.75">
      <c r="A115" t="s">
        <v>365</v>
      </c>
    </row>
    <row r="116" spans="1:4" ht="12.75">
      <c r="A116" t="s">
        <v>129</v>
      </c>
      <c r="B116" t="s">
        <v>368</v>
      </c>
      <c r="C116" t="s">
        <v>130</v>
      </c>
      <c r="D116" t="s">
        <v>369</v>
      </c>
    </row>
    <row r="117" ht="12.75">
      <c r="A117" t="s">
        <v>313</v>
      </c>
    </row>
    <row r="118" spans="1:8" ht="12.75">
      <c r="A118" t="s">
        <v>75</v>
      </c>
      <c r="B118" t="s">
        <v>314</v>
      </c>
      <c r="C118" t="s">
        <v>315</v>
      </c>
      <c r="D118" t="s">
        <v>316</v>
      </c>
      <c r="E118" t="s">
        <v>317</v>
      </c>
      <c r="F118" t="s">
        <v>318</v>
      </c>
      <c r="G118" t="s">
        <v>319</v>
      </c>
      <c r="H118" t="s">
        <v>320</v>
      </c>
    </row>
    <row r="119" spans="1:8" ht="12.75">
      <c r="A119">
        <v>482</v>
      </c>
      <c r="B119">
        <v>0</v>
      </c>
      <c r="C119">
        <v>7534</v>
      </c>
      <c r="D119">
        <v>364</v>
      </c>
      <c r="E119">
        <v>1017599</v>
      </c>
      <c r="F119">
        <v>10175</v>
      </c>
      <c r="G119">
        <v>12865</v>
      </c>
      <c r="H119">
        <v>1049019</v>
      </c>
    </row>
    <row r="121" ht="12.75">
      <c r="A121" t="s">
        <v>321</v>
      </c>
    </row>
    <row r="122" spans="1:4" ht="12.75">
      <c r="A122" t="s">
        <v>322</v>
      </c>
      <c r="B122" t="s">
        <v>323</v>
      </c>
      <c r="C122" t="s">
        <v>324</v>
      </c>
      <c r="D122" t="s">
        <v>325</v>
      </c>
    </row>
    <row r="123" spans="1:4" ht="12.75">
      <c r="A123">
        <v>1847011</v>
      </c>
      <c r="B123">
        <v>1940271</v>
      </c>
      <c r="C123">
        <v>724071</v>
      </c>
      <c r="D123">
        <v>4511353</v>
      </c>
    </row>
    <row r="125" ht="12.75">
      <c r="A125" t="s">
        <v>326</v>
      </c>
    </row>
    <row r="126" spans="1:6" ht="12.75">
      <c r="A126" t="s">
        <v>327</v>
      </c>
      <c r="B126" t="s">
        <v>328</v>
      </c>
      <c r="C126" t="s">
        <v>329</v>
      </c>
      <c r="D126" t="s">
        <v>330</v>
      </c>
      <c r="E126" t="s">
        <v>331</v>
      </c>
      <c r="F126" t="s">
        <v>332</v>
      </c>
    </row>
    <row r="127" spans="1:6" ht="12.75">
      <c r="A127">
        <v>3840608</v>
      </c>
      <c r="B127">
        <v>1658031</v>
      </c>
      <c r="C127">
        <v>36969501</v>
      </c>
      <c r="D127">
        <v>26032267</v>
      </c>
      <c r="E127">
        <v>818940</v>
      </c>
      <c r="F127">
        <v>69412062</v>
      </c>
    </row>
    <row r="129" ht="12.75">
      <c r="A129" t="s">
        <v>333</v>
      </c>
    </row>
    <row r="130" spans="1:8" ht="12.75">
      <c r="A130" t="s">
        <v>75</v>
      </c>
      <c r="B130" t="s">
        <v>314</v>
      </c>
      <c r="C130" t="s">
        <v>315</v>
      </c>
      <c r="D130" t="s">
        <v>316</v>
      </c>
      <c r="E130" t="s">
        <v>317</v>
      </c>
      <c r="F130" t="s">
        <v>318</v>
      </c>
      <c r="G130" t="s">
        <v>319</v>
      </c>
      <c r="H130" t="s">
        <v>334</v>
      </c>
    </row>
    <row r="131" spans="1:8" ht="12.75">
      <c r="A131">
        <v>3421</v>
      </c>
      <c r="B131">
        <v>0</v>
      </c>
      <c r="C131">
        <v>59226</v>
      </c>
      <c r="D131">
        <v>1591</v>
      </c>
      <c r="E131">
        <v>1804503</v>
      </c>
      <c r="F131">
        <v>32075</v>
      </c>
      <c r="G131">
        <v>12865</v>
      </c>
      <c r="H131">
        <v>1913681</v>
      </c>
    </row>
    <row r="133" ht="12.75">
      <c r="A133" t="s">
        <v>335</v>
      </c>
    </row>
    <row r="134" spans="1:8" ht="12.75">
      <c r="A134" t="s">
        <v>278</v>
      </c>
      <c r="B134" t="s">
        <v>305</v>
      </c>
      <c r="C134" t="s">
        <v>306</v>
      </c>
      <c r="D134" t="s">
        <v>307</v>
      </c>
      <c r="E134" t="s">
        <v>308</v>
      </c>
      <c r="F134" t="s">
        <v>309</v>
      </c>
      <c r="G134" t="s">
        <v>310</v>
      </c>
      <c r="H134" t="s">
        <v>336</v>
      </c>
    </row>
    <row r="135" spans="1:8" ht="12.75">
      <c r="A135">
        <v>7808</v>
      </c>
      <c r="B135">
        <v>15966</v>
      </c>
      <c r="C135">
        <v>52658</v>
      </c>
      <c r="D135">
        <v>1440</v>
      </c>
      <c r="E135">
        <v>923</v>
      </c>
      <c r="F135">
        <v>45646</v>
      </c>
      <c r="G135">
        <v>25342</v>
      </c>
      <c r="H135">
        <v>149783</v>
      </c>
    </row>
    <row r="137" ht="12.75">
      <c r="A137" t="s">
        <v>337</v>
      </c>
    </row>
    <row r="138" spans="1:8" ht="12.75">
      <c r="A138" t="s">
        <v>278</v>
      </c>
      <c r="B138" t="s">
        <v>305</v>
      </c>
      <c r="C138" t="s">
        <v>306</v>
      </c>
      <c r="D138" t="s">
        <v>307</v>
      </c>
      <c r="E138" t="s">
        <v>308</v>
      </c>
      <c r="F138" t="s">
        <v>309</v>
      </c>
      <c r="G138" t="s">
        <v>310</v>
      </c>
      <c r="H138" t="s">
        <v>336</v>
      </c>
    </row>
    <row r="139" spans="1:8" ht="12.75">
      <c r="A139">
        <v>11233</v>
      </c>
      <c r="B139">
        <v>19009</v>
      </c>
      <c r="C139">
        <v>65731</v>
      </c>
      <c r="D139">
        <v>1870</v>
      </c>
      <c r="E139">
        <v>3</v>
      </c>
      <c r="F139">
        <v>32823</v>
      </c>
      <c r="G139">
        <v>34867</v>
      </c>
      <c r="H139">
        <v>165536</v>
      </c>
    </row>
    <row r="141" ht="12.75">
      <c r="A141" t="s">
        <v>338</v>
      </c>
    </row>
    <row r="142" spans="1:9" ht="12.75">
      <c r="A142" t="s">
        <v>339</v>
      </c>
      <c r="B142" t="s">
        <v>316</v>
      </c>
      <c r="C142" t="s">
        <v>340</v>
      </c>
      <c r="D142" t="s">
        <v>341</v>
      </c>
      <c r="E142" t="s">
        <v>317</v>
      </c>
      <c r="F142" t="s">
        <v>342</v>
      </c>
      <c r="G142" t="s">
        <v>343</v>
      </c>
      <c r="H142" t="s">
        <v>344</v>
      </c>
      <c r="I142" t="s">
        <v>345</v>
      </c>
    </row>
    <row r="143" spans="1:9" ht="12.75">
      <c r="A143">
        <v>3066</v>
      </c>
      <c r="B143">
        <v>44385</v>
      </c>
      <c r="C143">
        <v>29154671</v>
      </c>
      <c r="D143">
        <v>24967467</v>
      </c>
      <c r="E143">
        <v>6808802</v>
      </c>
      <c r="F143">
        <v>6428779</v>
      </c>
      <c r="G143">
        <v>1658031</v>
      </c>
      <c r="H143">
        <v>355457</v>
      </c>
      <c r="I143">
        <v>69420658</v>
      </c>
    </row>
    <row r="145" ht="12.75">
      <c r="A145" t="s">
        <v>346</v>
      </c>
    </row>
    <row r="146" spans="1:8" ht="12.75">
      <c r="A146" t="s">
        <v>75</v>
      </c>
      <c r="B146" t="s">
        <v>314</v>
      </c>
      <c r="C146" t="s">
        <v>315</v>
      </c>
      <c r="D146" t="s">
        <v>316</v>
      </c>
      <c r="E146" t="s">
        <v>317</v>
      </c>
      <c r="F146" t="s">
        <v>318</v>
      </c>
      <c r="G146" t="s">
        <v>319</v>
      </c>
      <c r="H146" t="s">
        <v>320</v>
      </c>
    </row>
    <row r="147" spans="1:8" ht="12.75">
      <c r="A147">
        <v>482</v>
      </c>
      <c r="B147">
        <v>0</v>
      </c>
      <c r="C147">
        <v>7534</v>
      </c>
      <c r="D147">
        <v>364</v>
      </c>
      <c r="E147">
        <v>720552</v>
      </c>
      <c r="F147">
        <v>8003</v>
      </c>
      <c r="G147">
        <v>11884</v>
      </c>
      <c r="H147">
        <v>748819</v>
      </c>
    </row>
    <row r="149" ht="12.75">
      <c r="A149" t="s">
        <v>347</v>
      </c>
    </row>
    <row r="150" spans="1:8" ht="12.75">
      <c r="A150" t="s">
        <v>75</v>
      </c>
      <c r="B150" t="s">
        <v>314</v>
      </c>
      <c r="C150" t="s">
        <v>315</v>
      </c>
      <c r="D150" t="s">
        <v>316</v>
      </c>
      <c r="E150" t="s">
        <v>317</v>
      </c>
      <c r="F150" t="s">
        <v>318</v>
      </c>
      <c r="G150" t="s">
        <v>319</v>
      </c>
      <c r="H150" t="s">
        <v>320</v>
      </c>
    </row>
    <row r="151" spans="1:8" ht="12.75">
      <c r="A151">
        <v>0</v>
      </c>
      <c r="B151">
        <v>0</v>
      </c>
      <c r="C151">
        <v>0</v>
      </c>
      <c r="D151">
        <v>0</v>
      </c>
      <c r="E151">
        <v>297047</v>
      </c>
      <c r="F151">
        <v>2172</v>
      </c>
      <c r="G151">
        <v>981</v>
      </c>
      <c r="H151">
        <v>300200</v>
      </c>
    </row>
    <row r="153" ht="12.75">
      <c r="A153" t="s">
        <v>348</v>
      </c>
    </row>
    <row r="154" spans="1:8" ht="12.75">
      <c r="A154" t="s">
        <v>278</v>
      </c>
      <c r="B154" t="s">
        <v>305</v>
      </c>
      <c r="C154" t="s">
        <v>306</v>
      </c>
      <c r="D154" t="s">
        <v>307</v>
      </c>
      <c r="E154" t="s">
        <v>308</v>
      </c>
      <c r="F154" t="s">
        <v>309</v>
      </c>
      <c r="G154" t="s">
        <v>310</v>
      </c>
      <c r="H154" t="s">
        <v>336</v>
      </c>
    </row>
    <row r="155" spans="1:8" ht="12.75">
      <c r="A155">
        <v>4416</v>
      </c>
      <c r="B155">
        <v>4348</v>
      </c>
      <c r="C155">
        <v>23554</v>
      </c>
      <c r="D155">
        <v>549</v>
      </c>
      <c r="E155">
        <v>391</v>
      </c>
      <c r="F155">
        <v>22113</v>
      </c>
      <c r="G155">
        <v>1394</v>
      </c>
      <c r="H155">
        <v>56765</v>
      </c>
    </row>
    <row r="157" ht="12.75">
      <c r="A157" t="s">
        <v>349</v>
      </c>
    </row>
    <row r="158" spans="1:8" ht="12.75">
      <c r="A158" t="s">
        <v>278</v>
      </c>
      <c r="B158" t="s">
        <v>305</v>
      </c>
      <c r="C158" t="s">
        <v>306</v>
      </c>
      <c r="D158" t="s">
        <v>307</v>
      </c>
      <c r="E158" t="s">
        <v>308</v>
      </c>
      <c r="F158" t="s">
        <v>309</v>
      </c>
      <c r="G158" t="s">
        <v>310</v>
      </c>
      <c r="H158" t="s">
        <v>336</v>
      </c>
    </row>
    <row r="159" spans="1:8" ht="12.75">
      <c r="A159">
        <v>3506</v>
      </c>
      <c r="B159">
        <v>12049</v>
      </c>
      <c r="C159">
        <v>30154</v>
      </c>
      <c r="D159">
        <v>891</v>
      </c>
      <c r="E159">
        <v>532</v>
      </c>
      <c r="F159">
        <v>24405</v>
      </c>
      <c r="G159">
        <v>24686</v>
      </c>
      <c r="H159">
        <v>96223</v>
      </c>
    </row>
    <row r="161" ht="12.75">
      <c r="A161" t="s">
        <v>350</v>
      </c>
    </row>
    <row r="162" spans="1:11" ht="12.75">
      <c r="A162" t="s">
        <v>24</v>
      </c>
      <c r="B162" t="s">
        <v>351</v>
      </c>
      <c r="C162" t="s">
        <v>352</v>
      </c>
      <c r="D162" t="s">
        <v>353</v>
      </c>
      <c r="E162" t="s">
        <v>354</v>
      </c>
      <c r="F162" t="s">
        <v>355</v>
      </c>
      <c r="G162" t="s">
        <v>356</v>
      </c>
      <c r="H162" t="s">
        <v>357</v>
      </c>
      <c r="I162" t="s">
        <v>358</v>
      </c>
      <c r="J162" t="s">
        <v>359</v>
      </c>
      <c r="K162" t="s">
        <v>360</v>
      </c>
    </row>
    <row r="163" spans="1:11" ht="12.75">
      <c r="A163">
        <v>44187</v>
      </c>
      <c r="B163">
        <v>600970</v>
      </c>
      <c r="C163">
        <v>480145</v>
      </c>
      <c r="D163">
        <v>2476505</v>
      </c>
      <c r="E163">
        <v>534681</v>
      </c>
      <c r="F163">
        <v>101225</v>
      </c>
      <c r="G163">
        <v>0</v>
      </c>
      <c r="H163">
        <v>27056</v>
      </c>
      <c r="I163">
        <v>15845</v>
      </c>
      <c r="J163">
        <v>230739</v>
      </c>
      <c r="K163">
        <v>4511353</v>
      </c>
    </row>
    <row r="165" ht="12.75">
      <c r="A165" t="s">
        <v>361</v>
      </c>
    </row>
    <row r="166" spans="1:11" ht="12.75">
      <c r="A166" t="s">
        <v>24</v>
      </c>
      <c r="B166" t="s">
        <v>351</v>
      </c>
      <c r="C166" t="s">
        <v>352</v>
      </c>
      <c r="D166" t="s">
        <v>353</v>
      </c>
      <c r="E166" t="s">
        <v>354</v>
      </c>
      <c r="F166" t="s">
        <v>355</v>
      </c>
      <c r="G166" t="s">
        <v>356</v>
      </c>
      <c r="H166" t="s">
        <v>357</v>
      </c>
      <c r="I166" t="s">
        <v>358</v>
      </c>
      <c r="J166" t="s">
        <v>359</v>
      </c>
      <c r="K166" t="s">
        <v>362</v>
      </c>
    </row>
    <row r="167" spans="1:11" ht="12.75">
      <c r="A167">
        <v>1613352</v>
      </c>
      <c r="B167">
        <v>13712083</v>
      </c>
      <c r="C167">
        <v>3128095</v>
      </c>
      <c r="D167">
        <v>16424048</v>
      </c>
      <c r="E167">
        <v>29843593</v>
      </c>
      <c r="F167">
        <v>3879671</v>
      </c>
      <c r="G167">
        <v>0</v>
      </c>
      <c r="H167">
        <v>35025</v>
      </c>
      <c r="I167">
        <v>685083</v>
      </c>
      <c r="J167">
        <v>91112</v>
      </c>
      <c r="K167">
        <v>69412062</v>
      </c>
    </row>
    <row r="169" ht="12.75">
      <c r="A169" t="s">
        <v>363</v>
      </c>
    </row>
    <row r="170" spans="1:11" ht="12.75">
      <c r="A170" t="s">
        <v>24</v>
      </c>
      <c r="B170" t="s">
        <v>351</v>
      </c>
      <c r="C170" t="s">
        <v>352</v>
      </c>
      <c r="D170" t="s">
        <v>353</v>
      </c>
      <c r="E170" t="s">
        <v>354</v>
      </c>
      <c r="F170" t="s">
        <v>355</v>
      </c>
      <c r="G170" t="s">
        <v>356</v>
      </c>
      <c r="H170" t="s">
        <v>357</v>
      </c>
      <c r="I170" t="s">
        <v>358</v>
      </c>
      <c r="J170" t="s">
        <v>359</v>
      </c>
      <c r="K170" t="s">
        <v>364</v>
      </c>
    </row>
    <row r="171" spans="1:11" ht="12.75">
      <c r="A171">
        <v>435</v>
      </c>
      <c r="B171">
        <v>18772</v>
      </c>
      <c r="C171">
        <v>345</v>
      </c>
      <c r="D171">
        <v>60331</v>
      </c>
      <c r="E171">
        <v>41676</v>
      </c>
      <c r="F171">
        <v>8061</v>
      </c>
      <c r="G171">
        <v>0</v>
      </c>
      <c r="H171">
        <v>933</v>
      </c>
      <c r="I171">
        <v>456</v>
      </c>
      <c r="J171">
        <v>18774</v>
      </c>
      <c r="K171">
        <v>149783</v>
      </c>
    </row>
    <row r="173" spans="1:4" ht="12.75">
      <c r="A173" t="s">
        <v>129</v>
      </c>
      <c r="B173" t="s">
        <v>370</v>
      </c>
      <c r="C173" t="s">
        <v>130</v>
      </c>
      <c r="D173" t="s">
        <v>371</v>
      </c>
    </row>
    <row r="174" ht="12.75">
      <c r="A174" t="s">
        <v>313</v>
      </c>
    </row>
    <row r="175" spans="1:8" ht="12.75">
      <c r="A175" t="s">
        <v>75</v>
      </c>
      <c r="B175" t="s">
        <v>314</v>
      </c>
      <c r="C175" t="s">
        <v>315</v>
      </c>
      <c r="D175" t="s">
        <v>316</v>
      </c>
      <c r="E175" t="s">
        <v>317</v>
      </c>
      <c r="F175" t="s">
        <v>318</v>
      </c>
      <c r="G175" t="s">
        <v>319</v>
      </c>
      <c r="H175" t="s">
        <v>320</v>
      </c>
    </row>
    <row r="176" spans="1:8" ht="12.75">
      <c r="A176">
        <v>247</v>
      </c>
      <c r="B176">
        <v>0</v>
      </c>
      <c r="C176">
        <v>16388</v>
      </c>
      <c r="D176">
        <v>2728</v>
      </c>
      <c r="E176">
        <v>1232751</v>
      </c>
      <c r="F176">
        <v>10885</v>
      </c>
      <c r="G176">
        <v>5456</v>
      </c>
      <c r="H176">
        <v>1268455</v>
      </c>
    </row>
    <row r="178" ht="12.75">
      <c r="A178" t="s">
        <v>321</v>
      </c>
    </row>
    <row r="179" spans="1:4" ht="12.75">
      <c r="A179" t="s">
        <v>322</v>
      </c>
      <c r="B179" t="s">
        <v>323</v>
      </c>
      <c r="C179" t="s">
        <v>324</v>
      </c>
      <c r="D179" t="s">
        <v>325</v>
      </c>
    </row>
    <row r="180" spans="1:4" ht="12.75">
      <c r="A180">
        <v>2985230</v>
      </c>
      <c r="B180">
        <v>2111734</v>
      </c>
      <c r="C180">
        <v>592869</v>
      </c>
      <c r="D180">
        <v>5689833</v>
      </c>
    </row>
    <row r="182" ht="12.75">
      <c r="A182" t="s">
        <v>326</v>
      </c>
    </row>
    <row r="183" spans="1:6" ht="12.75">
      <c r="A183" t="s">
        <v>327</v>
      </c>
      <c r="B183" t="s">
        <v>328</v>
      </c>
      <c r="C183" t="s">
        <v>329</v>
      </c>
      <c r="D183" t="s">
        <v>330</v>
      </c>
      <c r="E183" t="s">
        <v>331</v>
      </c>
      <c r="F183" t="s">
        <v>332</v>
      </c>
    </row>
    <row r="184" spans="1:6" ht="12.75">
      <c r="A184">
        <v>4115557</v>
      </c>
      <c r="B184">
        <v>4679142</v>
      </c>
      <c r="C184">
        <v>63729129</v>
      </c>
      <c r="D184">
        <v>54232630</v>
      </c>
      <c r="E184">
        <v>1019490</v>
      </c>
      <c r="F184">
        <v>129402923</v>
      </c>
    </row>
    <row r="186" ht="12.75">
      <c r="A186" t="s">
        <v>333</v>
      </c>
    </row>
    <row r="187" spans="1:8" ht="12.75">
      <c r="A187" t="s">
        <v>75</v>
      </c>
      <c r="B187" t="s">
        <v>314</v>
      </c>
      <c r="C187" t="s">
        <v>315</v>
      </c>
      <c r="D187" t="s">
        <v>316</v>
      </c>
      <c r="E187" t="s">
        <v>317</v>
      </c>
      <c r="F187" t="s">
        <v>318</v>
      </c>
      <c r="G187" t="s">
        <v>319</v>
      </c>
      <c r="H187" t="s">
        <v>334</v>
      </c>
    </row>
    <row r="188" spans="1:8" ht="12.75">
      <c r="A188">
        <v>1356</v>
      </c>
      <c r="B188">
        <v>0</v>
      </c>
      <c r="C188">
        <v>46602</v>
      </c>
      <c r="D188">
        <v>3169</v>
      </c>
      <c r="E188">
        <v>2465102</v>
      </c>
      <c r="F188">
        <v>38643</v>
      </c>
      <c r="G188">
        <v>5456</v>
      </c>
      <c r="H188">
        <v>2560328</v>
      </c>
    </row>
    <row r="190" ht="12.75">
      <c r="A190" t="s">
        <v>335</v>
      </c>
    </row>
    <row r="191" spans="1:8" ht="12.75">
      <c r="A191" t="s">
        <v>278</v>
      </c>
      <c r="B191" t="s">
        <v>305</v>
      </c>
      <c r="C191" t="s">
        <v>306</v>
      </c>
      <c r="D191" t="s">
        <v>307</v>
      </c>
      <c r="E191" t="s">
        <v>308</v>
      </c>
      <c r="F191" t="s">
        <v>309</v>
      </c>
      <c r="G191" t="s">
        <v>310</v>
      </c>
      <c r="H191" t="s">
        <v>336</v>
      </c>
    </row>
    <row r="192" spans="1:8" ht="12.75">
      <c r="A192">
        <v>6148</v>
      </c>
      <c r="B192">
        <v>14582</v>
      </c>
      <c r="C192">
        <v>50257</v>
      </c>
      <c r="D192">
        <v>1252</v>
      </c>
      <c r="E192">
        <v>874</v>
      </c>
      <c r="F192">
        <v>45604</v>
      </c>
      <c r="G192">
        <v>25181</v>
      </c>
      <c r="H192">
        <v>143898</v>
      </c>
    </row>
    <row r="194" ht="12.75">
      <c r="A194" t="s">
        <v>337</v>
      </c>
    </row>
    <row r="195" spans="1:8" ht="12.75">
      <c r="A195" t="s">
        <v>278</v>
      </c>
      <c r="B195" t="s">
        <v>305</v>
      </c>
      <c r="C195" t="s">
        <v>306</v>
      </c>
      <c r="D195" t="s">
        <v>307</v>
      </c>
      <c r="E195" t="s">
        <v>308</v>
      </c>
      <c r="F195" t="s">
        <v>309</v>
      </c>
      <c r="G195" t="s">
        <v>310</v>
      </c>
      <c r="H195" t="s">
        <v>336</v>
      </c>
    </row>
    <row r="196" spans="1:8" ht="12.75">
      <c r="A196">
        <v>12610</v>
      </c>
      <c r="B196">
        <v>20884</v>
      </c>
      <c r="C196">
        <v>79460</v>
      </c>
      <c r="D196">
        <v>2206</v>
      </c>
      <c r="E196">
        <v>0</v>
      </c>
      <c r="F196">
        <v>40262</v>
      </c>
      <c r="G196">
        <v>40056</v>
      </c>
      <c r="H196">
        <v>195478</v>
      </c>
    </row>
    <row r="198" ht="12.75">
      <c r="A198" t="s">
        <v>338</v>
      </c>
    </row>
    <row r="199" spans="1:9" ht="12.75">
      <c r="A199" t="s">
        <v>339</v>
      </c>
      <c r="B199" t="s">
        <v>316</v>
      </c>
      <c r="C199" t="s">
        <v>340</v>
      </c>
      <c r="D199" t="s">
        <v>341</v>
      </c>
      <c r="E199" t="s">
        <v>317</v>
      </c>
      <c r="F199" t="s">
        <v>342</v>
      </c>
      <c r="G199" t="s">
        <v>343</v>
      </c>
      <c r="H199" t="s">
        <v>344</v>
      </c>
      <c r="I199" t="s">
        <v>345</v>
      </c>
    </row>
    <row r="200" spans="1:9" ht="12.75">
      <c r="A200">
        <v>1293</v>
      </c>
      <c r="B200">
        <v>1488773</v>
      </c>
      <c r="C200">
        <v>46774146</v>
      </c>
      <c r="D200">
        <v>28029543</v>
      </c>
      <c r="E200">
        <v>42237695</v>
      </c>
      <c r="F200">
        <v>5880466</v>
      </c>
      <c r="G200">
        <v>4679142</v>
      </c>
      <c r="H200">
        <v>458331</v>
      </c>
      <c r="I200">
        <v>129549389</v>
      </c>
    </row>
    <row r="202" ht="12.75">
      <c r="A202" t="s">
        <v>346</v>
      </c>
    </row>
    <row r="203" spans="1:8" ht="12.75">
      <c r="A203" t="s">
        <v>75</v>
      </c>
      <c r="B203" t="s">
        <v>314</v>
      </c>
      <c r="C203" t="s">
        <v>315</v>
      </c>
      <c r="D203" t="s">
        <v>316</v>
      </c>
      <c r="E203" t="s">
        <v>317</v>
      </c>
      <c r="F203" t="s">
        <v>318</v>
      </c>
      <c r="G203" t="s">
        <v>319</v>
      </c>
      <c r="H203" t="s">
        <v>320</v>
      </c>
    </row>
    <row r="204" spans="1:8" ht="12.75">
      <c r="A204">
        <v>247</v>
      </c>
      <c r="B204">
        <v>0</v>
      </c>
      <c r="C204">
        <v>16388</v>
      </c>
      <c r="D204">
        <v>2728</v>
      </c>
      <c r="E204">
        <v>833597</v>
      </c>
      <c r="F204">
        <v>9214</v>
      </c>
      <c r="G204">
        <v>5456</v>
      </c>
      <c r="H204">
        <v>867630</v>
      </c>
    </row>
    <row r="206" ht="12.75">
      <c r="A206" t="s">
        <v>347</v>
      </c>
    </row>
    <row r="207" spans="1:8" ht="12.75">
      <c r="A207" t="s">
        <v>75</v>
      </c>
      <c r="B207" t="s">
        <v>314</v>
      </c>
      <c r="C207" t="s">
        <v>315</v>
      </c>
      <c r="D207" t="s">
        <v>316</v>
      </c>
      <c r="E207" t="s">
        <v>317</v>
      </c>
      <c r="F207" t="s">
        <v>318</v>
      </c>
      <c r="G207" t="s">
        <v>319</v>
      </c>
      <c r="H207" t="s">
        <v>320</v>
      </c>
    </row>
    <row r="208" spans="1:8" ht="12.75">
      <c r="A208">
        <v>0</v>
      </c>
      <c r="B208">
        <v>0</v>
      </c>
      <c r="C208">
        <v>0</v>
      </c>
      <c r="D208">
        <v>0</v>
      </c>
      <c r="E208">
        <v>399154</v>
      </c>
      <c r="F208">
        <v>1671</v>
      </c>
      <c r="G208">
        <v>0</v>
      </c>
      <c r="H208">
        <v>400825</v>
      </c>
    </row>
    <row r="210" ht="12.75">
      <c r="A210" t="s">
        <v>348</v>
      </c>
    </row>
    <row r="211" spans="1:8" ht="12.75">
      <c r="A211" t="s">
        <v>278</v>
      </c>
      <c r="B211" t="s">
        <v>305</v>
      </c>
      <c r="C211" t="s">
        <v>306</v>
      </c>
      <c r="D211" t="s">
        <v>307</v>
      </c>
      <c r="E211" t="s">
        <v>308</v>
      </c>
      <c r="F211" t="s">
        <v>309</v>
      </c>
      <c r="G211" t="s">
        <v>310</v>
      </c>
      <c r="H211" t="s">
        <v>336</v>
      </c>
    </row>
    <row r="212" spans="1:8" ht="12.75">
      <c r="A212">
        <v>3722</v>
      </c>
      <c r="B212">
        <v>5029</v>
      </c>
      <c r="C212">
        <v>28310</v>
      </c>
      <c r="D212">
        <v>641</v>
      </c>
      <c r="E212">
        <v>430</v>
      </c>
      <c r="F212">
        <v>30909</v>
      </c>
      <c r="G212">
        <v>1844</v>
      </c>
      <c r="H212">
        <v>70885</v>
      </c>
    </row>
    <row r="214" ht="12.75">
      <c r="A214" t="s">
        <v>349</v>
      </c>
    </row>
    <row r="215" spans="1:8" ht="12.75">
      <c r="A215" t="s">
        <v>278</v>
      </c>
      <c r="B215" t="s">
        <v>305</v>
      </c>
      <c r="C215" t="s">
        <v>306</v>
      </c>
      <c r="D215" t="s">
        <v>307</v>
      </c>
      <c r="E215" t="s">
        <v>308</v>
      </c>
      <c r="F215" t="s">
        <v>309</v>
      </c>
      <c r="G215" t="s">
        <v>310</v>
      </c>
      <c r="H215" t="s">
        <v>336</v>
      </c>
    </row>
    <row r="216" spans="1:8" ht="12.75">
      <c r="A216">
        <v>2426</v>
      </c>
      <c r="B216">
        <v>9553</v>
      </c>
      <c r="C216">
        <v>21947</v>
      </c>
      <c r="D216">
        <v>603</v>
      </c>
      <c r="E216">
        <v>444</v>
      </c>
      <c r="F216">
        <v>14695</v>
      </c>
      <c r="G216">
        <v>23337</v>
      </c>
      <c r="H216">
        <v>73005</v>
      </c>
    </row>
    <row r="218" ht="12.75">
      <c r="A218" t="s">
        <v>350</v>
      </c>
    </row>
    <row r="219" spans="1:11" ht="12.75">
      <c r="A219" t="s">
        <v>24</v>
      </c>
      <c r="B219" t="s">
        <v>351</v>
      </c>
      <c r="C219" t="s">
        <v>352</v>
      </c>
      <c r="D219" t="s">
        <v>353</v>
      </c>
      <c r="E219" t="s">
        <v>354</v>
      </c>
      <c r="F219" t="s">
        <v>355</v>
      </c>
      <c r="G219" t="s">
        <v>356</v>
      </c>
      <c r="H219" t="s">
        <v>357</v>
      </c>
      <c r="I219" t="s">
        <v>358</v>
      </c>
      <c r="J219" t="s">
        <v>359</v>
      </c>
      <c r="K219" t="s">
        <v>360</v>
      </c>
    </row>
    <row r="220" spans="1:11" ht="12.75">
      <c r="A220">
        <v>50366</v>
      </c>
      <c r="B220">
        <v>315897</v>
      </c>
      <c r="C220">
        <v>633788</v>
      </c>
      <c r="D220">
        <v>3490195</v>
      </c>
      <c r="E220">
        <v>812578</v>
      </c>
      <c r="F220">
        <v>127501</v>
      </c>
      <c r="G220">
        <v>0</v>
      </c>
      <c r="H220">
        <v>58523</v>
      </c>
      <c r="I220">
        <v>7317</v>
      </c>
      <c r="J220">
        <v>193668</v>
      </c>
      <c r="K220">
        <v>5689833</v>
      </c>
    </row>
    <row r="222" ht="12.75">
      <c r="A222" t="s">
        <v>361</v>
      </c>
    </row>
    <row r="223" spans="1:11" ht="12.75">
      <c r="A223" t="s">
        <v>24</v>
      </c>
      <c r="B223" t="s">
        <v>351</v>
      </c>
      <c r="C223" t="s">
        <v>352</v>
      </c>
      <c r="D223" t="s">
        <v>353</v>
      </c>
      <c r="E223" t="s">
        <v>354</v>
      </c>
      <c r="F223" t="s">
        <v>355</v>
      </c>
      <c r="G223" t="s">
        <v>356</v>
      </c>
      <c r="H223" t="s">
        <v>357</v>
      </c>
      <c r="I223" t="s">
        <v>358</v>
      </c>
      <c r="J223" t="s">
        <v>359</v>
      </c>
      <c r="K223" t="s">
        <v>362</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363</v>
      </c>
    </row>
    <row r="227" spans="1:11" ht="12.75">
      <c r="A227" t="s">
        <v>24</v>
      </c>
      <c r="B227" t="s">
        <v>351</v>
      </c>
      <c r="C227" t="s">
        <v>352</v>
      </c>
      <c r="D227" t="s">
        <v>353</v>
      </c>
      <c r="E227" t="s">
        <v>354</v>
      </c>
      <c r="F227" t="s">
        <v>355</v>
      </c>
      <c r="G227" t="s">
        <v>356</v>
      </c>
      <c r="H227" t="s">
        <v>357</v>
      </c>
      <c r="I227" t="s">
        <v>358</v>
      </c>
      <c r="J227" t="s">
        <v>359</v>
      </c>
      <c r="K227" t="s">
        <v>364</v>
      </c>
    </row>
    <row r="228" spans="1:11" ht="12.75">
      <c r="A228">
        <v>426</v>
      </c>
      <c r="B228">
        <v>18329</v>
      </c>
      <c r="C228">
        <v>1285</v>
      </c>
      <c r="D228">
        <v>59548</v>
      </c>
      <c r="E228">
        <v>41688</v>
      </c>
      <c r="F228">
        <v>2651</v>
      </c>
      <c r="G228">
        <v>0</v>
      </c>
      <c r="H228">
        <v>1364</v>
      </c>
      <c r="I228">
        <v>1507</v>
      </c>
      <c r="J228">
        <v>17100</v>
      </c>
      <c r="K228">
        <v>143898</v>
      </c>
    </row>
    <row r="230" spans="1:4" ht="12.75">
      <c r="A230" t="s">
        <v>129</v>
      </c>
      <c r="B230" t="s">
        <v>372</v>
      </c>
      <c r="C230" t="s">
        <v>130</v>
      </c>
      <c r="D230" t="s">
        <v>373</v>
      </c>
    </row>
    <row r="231" ht="12.75">
      <c r="A231" t="s">
        <v>313</v>
      </c>
    </row>
    <row r="232" spans="1:8" ht="12.75">
      <c r="A232" t="s">
        <v>75</v>
      </c>
      <c r="B232" t="s">
        <v>314</v>
      </c>
      <c r="C232" t="s">
        <v>374</v>
      </c>
      <c r="D232" t="s">
        <v>316</v>
      </c>
      <c r="E232" t="s">
        <v>317</v>
      </c>
      <c r="F232" t="s">
        <v>318</v>
      </c>
      <c r="G232" t="s">
        <v>319</v>
      </c>
      <c r="H232" t="s">
        <v>375</v>
      </c>
    </row>
    <row r="233" spans="1:8" ht="12.75">
      <c r="A233">
        <v>0</v>
      </c>
      <c r="B233">
        <v>0</v>
      </c>
      <c r="C233">
        <v>41408</v>
      </c>
      <c r="D233">
        <v>3978</v>
      </c>
      <c r="E233">
        <v>1398413</v>
      </c>
      <c r="F233">
        <v>12741</v>
      </c>
      <c r="G233">
        <v>13700</v>
      </c>
      <c r="H233">
        <v>1470240</v>
      </c>
    </row>
    <row r="235" ht="12.75">
      <c r="A235" t="s">
        <v>321</v>
      </c>
    </row>
    <row r="236" spans="1:4" ht="12.75">
      <c r="A236" t="s">
        <v>322</v>
      </c>
      <c r="B236" t="s">
        <v>323</v>
      </c>
      <c r="C236" t="s">
        <v>324</v>
      </c>
      <c r="D236" t="s">
        <v>325</v>
      </c>
    </row>
    <row r="237" spans="1:4" ht="12.75">
      <c r="A237">
        <v>3329171</v>
      </c>
      <c r="B237">
        <v>3962851</v>
      </c>
      <c r="C237">
        <v>762755</v>
      </c>
      <c r="D237">
        <v>8054777</v>
      </c>
    </row>
    <row r="239" ht="12.75">
      <c r="A239" t="s">
        <v>326</v>
      </c>
    </row>
    <row r="240" spans="1:8" ht="12.75">
      <c r="A240" t="s">
        <v>327</v>
      </c>
      <c r="B240" t="s">
        <v>328</v>
      </c>
      <c r="C240" t="s">
        <v>329</v>
      </c>
      <c r="D240" t="s">
        <v>376</v>
      </c>
      <c r="E240" t="s">
        <v>377</v>
      </c>
      <c r="F240" t="s">
        <v>378</v>
      </c>
      <c r="G240" t="s">
        <v>331</v>
      </c>
      <c r="H240" t="s">
        <v>379</v>
      </c>
    </row>
    <row r="241" spans="1:8" ht="12.75">
      <c r="A241">
        <v>4501419</v>
      </c>
      <c r="B241">
        <v>13553897</v>
      </c>
      <c r="C241">
        <v>16519518</v>
      </c>
      <c r="D241">
        <v>49431440</v>
      </c>
      <c r="E241">
        <v>12086846</v>
      </c>
      <c r="F241">
        <v>201702</v>
      </c>
      <c r="G241">
        <v>580050</v>
      </c>
      <c r="H241">
        <v>96874872</v>
      </c>
    </row>
    <row r="243" ht="12.75">
      <c r="A243" t="s">
        <v>333</v>
      </c>
    </row>
    <row r="244" spans="1:8" ht="12.75">
      <c r="A244" t="s">
        <v>75</v>
      </c>
      <c r="B244" t="s">
        <v>314</v>
      </c>
      <c r="C244" t="s">
        <v>374</v>
      </c>
      <c r="D244" t="s">
        <v>316</v>
      </c>
      <c r="E244" t="s">
        <v>317</v>
      </c>
      <c r="F244" t="s">
        <v>318</v>
      </c>
      <c r="G244" t="s">
        <v>319</v>
      </c>
      <c r="H244" t="s">
        <v>380</v>
      </c>
    </row>
    <row r="245" spans="1:8" ht="12.75">
      <c r="A245">
        <v>0</v>
      </c>
      <c r="B245">
        <v>0</v>
      </c>
      <c r="C245">
        <v>264721</v>
      </c>
      <c r="D245">
        <v>5090</v>
      </c>
      <c r="E245">
        <v>2964240</v>
      </c>
      <c r="F245">
        <v>57202</v>
      </c>
      <c r="G245">
        <v>13700</v>
      </c>
      <c r="H245">
        <v>3304953</v>
      </c>
    </row>
    <row r="247" ht="12.75">
      <c r="A247" t="s">
        <v>335</v>
      </c>
    </row>
    <row r="248" spans="1:8" ht="12.75">
      <c r="A248" t="s">
        <v>278</v>
      </c>
      <c r="B248" t="s">
        <v>305</v>
      </c>
      <c r="C248" t="s">
        <v>306</v>
      </c>
      <c r="D248" t="s">
        <v>307</v>
      </c>
      <c r="E248" t="s">
        <v>308</v>
      </c>
      <c r="F248" t="s">
        <v>309</v>
      </c>
      <c r="G248" t="s">
        <v>310</v>
      </c>
      <c r="H248" t="s">
        <v>336</v>
      </c>
    </row>
    <row r="249" spans="1:8" ht="12.75">
      <c r="A249">
        <v>4340</v>
      </c>
      <c r="B249">
        <v>12409</v>
      </c>
      <c r="C249">
        <v>33669</v>
      </c>
      <c r="D249">
        <v>1097</v>
      </c>
      <c r="E249">
        <v>815</v>
      </c>
      <c r="F249">
        <v>21749</v>
      </c>
      <c r="G249">
        <v>28411</v>
      </c>
      <c r="H249">
        <v>102490</v>
      </c>
    </row>
    <row r="251" ht="12.75">
      <c r="A251" t="s">
        <v>337</v>
      </c>
    </row>
    <row r="252" spans="1:8" ht="12.75">
      <c r="A252" t="s">
        <v>278</v>
      </c>
      <c r="B252" t="s">
        <v>305</v>
      </c>
      <c r="C252" t="s">
        <v>306</v>
      </c>
      <c r="D252" t="s">
        <v>307</v>
      </c>
      <c r="E252" t="s">
        <v>308</v>
      </c>
      <c r="F252" t="s">
        <v>309</v>
      </c>
      <c r="G252" t="s">
        <v>310</v>
      </c>
      <c r="H252" t="s">
        <v>336</v>
      </c>
    </row>
    <row r="253" spans="1:8" ht="12.75">
      <c r="A253">
        <v>15573</v>
      </c>
      <c r="B253">
        <v>17496</v>
      </c>
      <c r="C253">
        <v>87860</v>
      </c>
      <c r="D253">
        <v>1958</v>
      </c>
      <c r="E253">
        <v>0</v>
      </c>
      <c r="F253">
        <v>50335</v>
      </c>
      <c r="G253">
        <v>44630</v>
      </c>
      <c r="H253">
        <v>217852</v>
      </c>
    </row>
    <row r="255" ht="12.75">
      <c r="A255" t="s">
        <v>338</v>
      </c>
    </row>
    <row r="256" spans="1:9" ht="12.75">
      <c r="A256" t="s">
        <v>339</v>
      </c>
      <c r="B256" t="s">
        <v>316</v>
      </c>
      <c r="C256" t="s">
        <v>340</v>
      </c>
      <c r="D256" t="s">
        <v>341</v>
      </c>
      <c r="E256" t="s">
        <v>317</v>
      </c>
      <c r="F256" t="s">
        <v>342</v>
      </c>
      <c r="G256" t="s">
        <v>343</v>
      </c>
      <c r="H256" t="s">
        <v>344</v>
      </c>
      <c r="I256" t="s">
        <v>345</v>
      </c>
    </row>
    <row r="257" spans="1:9" ht="12.75">
      <c r="A257">
        <v>159288</v>
      </c>
      <c r="B257">
        <v>3105247</v>
      </c>
      <c r="C257">
        <v>29999372</v>
      </c>
      <c r="D257">
        <v>15432624</v>
      </c>
      <c r="E257">
        <v>10389263</v>
      </c>
      <c r="F257">
        <v>23677663</v>
      </c>
      <c r="G257">
        <v>13553897</v>
      </c>
      <c r="H257">
        <v>557519</v>
      </c>
      <c r="I257">
        <v>96874873</v>
      </c>
    </row>
    <row r="259" ht="12.75">
      <c r="A259" t="s">
        <v>346</v>
      </c>
    </row>
    <row r="260" spans="1:8" ht="12.75">
      <c r="A260" t="s">
        <v>75</v>
      </c>
      <c r="B260" t="s">
        <v>314</v>
      </c>
      <c r="C260" t="s">
        <v>374</v>
      </c>
      <c r="D260" t="s">
        <v>316</v>
      </c>
      <c r="E260" t="s">
        <v>317</v>
      </c>
      <c r="F260" t="s">
        <v>318</v>
      </c>
      <c r="G260" t="s">
        <v>319</v>
      </c>
      <c r="H260" t="s">
        <v>375</v>
      </c>
    </row>
    <row r="261" spans="1:8" ht="12.75">
      <c r="A261">
        <v>0</v>
      </c>
      <c r="B261">
        <v>0</v>
      </c>
      <c r="C261">
        <v>41408</v>
      </c>
      <c r="D261">
        <v>3978</v>
      </c>
      <c r="E261">
        <v>975797</v>
      </c>
      <c r="F261">
        <v>10967</v>
      </c>
      <c r="G261">
        <v>13700</v>
      </c>
      <c r="H261">
        <v>1045850</v>
      </c>
    </row>
    <row r="263" ht="12.75">
      <c r="A263" t="s">
        <v>347</v>
      </c>
    </row>
    <row r="264" spans="1:8" ht="12.75">
      <c r="A264" t="s">
        <v>75</v>
      </c>
      <c r="B264" t="s">
        <v>314</v>
      </c>
      <c r="C264" t="s">
        <v>374</v>
      </c>
      <c r="D264" t="s">
        <v>316</v>
      </c>
      <c r="E264" t="s">
        <v>317</v>
      </c>
      <c r="F264" t="s">
        <v>318</v>
      </c>
      <c r="G264" t="s">
        <v>319</v>
      </c>
      <c r="H264" t="s">
        <v>375</v>
      </c>
    </row>
    <row r="265" spans="1:8" ht="12.75">
      <c r="A265">
        <v>0</v>
      </c>
      <c r="B265">
        <v>0</v>
      </c>
      <c r="C265">
        <v>0</v>
      </c>
      <c r="D265">
        <v>0</v>
      </c>
      <c r="E265">
        <v>422616</v>
      </c>
      <c r="F265">
        <v>1774</v>
      </c>
      <c r="G265">
        <v>0</v>
      </c>
      <c r="H265">
        <v>424390</v>
      </c>
    </row>
    <row r="267" ht="12.75">
      <c r="A267" t="s">
        <v>348</v>
      </c>
    </row>
    <row r="268" spans="1:8" ht="12.75">
      <c r="A268" t="s">
        <v>278</v>
      </c>
      <c r="B268" t="s">
        <v>305</v>
      </c>
      <c r="C268" t="s">
        <v>306</v>
      </c>
      <c r="D268" t="s">
        <v>307</v>
      </c>
      <c r="E268" t="s">
        <v>308</v>
      </c>
      <c r="F268" t="s">
        <v>309</v>
      </c>
      <c r="G268" t="s">
        <v>310</v>
      </c>
      <c r="H268" t="s">
        <v>336</v>
      </c>
    </row>
    <row r="269" spans="1:8" ht="12.75">
      <c r="A269">
        <v>2226</v>
      </c>
      <c r="B269">
        <v>3503</v>
      </c>
      <c r="C269">
        <v>10898</v>
      </c>
      <c r="D269">
        <v>463</v>
      </c>
      <c r="E269">
        <v>364</v>
      </c>
      <c r="F269">
        <v>7619</v>
      </c>
      <c r="G269">
        <v>1900</v>
      </c>
      <c r="H269">
        <v>26973</v>
      </c>
    </row>
    <row r="271" ht="12.75">
      <c r="A271" t="s">
        <v>349</v>
      </c>
    </row>
    <row r="272" spans="1:8" ht="12.75">
      <c r="A272" t="s">
        <v>278</v>
      </c>
      <c r="B272" t="s">
        <v>305</v>
      </c>
      <c r="C272" t="s">
        <v>306</v>
      </c>
      <c r="D272" t="s">
        <v>307</v>
      </c>
      <c r="E272" t="s">
        <v>308</v>
      </c>
      <c r="F272" t="s">
        <v>309</v>
      </c>
      <c r="G272" t="s">
        <v>310</v>
      </c>
      <c r="H272" t="s">
        <v>336</v>
      </c>
    </row>
    <row r="273" spans="1:8" ht="12.75">
      <c r="A273">
        <v>2114</v>
      </c>
      <c r="B273">
        <v>8906</v>
      </c>
      <c r="C273">
        <v>22771</v>
      </c>
      <c r="D273">
        <v>634</v>
      </c>
      <c r="E273">
        <v>451</v>
      </c>
      <c r="F273">
        <v>14130</v>
      </c>
      <c r="G273">
        <v>26511</v>
      </c>
      <c r="H273">
        <v>75517</v>
      </c>
    </row>
    <row r="275" ht="12.75">
      <c r="A275" t="s">
        <v>350</v>
      </c>
    </row>
    <row r="276" spans="1:11" ht="12.75">
      <c r="A276" t="s">
        <v>24</v>
      </c>
      <c r="B276" t="s">
        <v>351</v>
      </c>
      <c r="C276" t="s">
        <v>352</v>
      </c>
      <c r="D276" t="s">
        <v>353</v>
      </c>
      <c r="E276" t="s">
        <v>354</v>
      </c>
      <c r="F276" t="s">
        <v>355</v>
      </c>
      <c r="G276" t="s">
        <v>356</v>
      </c>
      <c r="H276" t="s">
        <v>357</v>
      </c>
      <c r="I276" t="s">
        <v>358</v>
      </c>
      <c r="J276" t="s">
        <v>359</v>
      </c>
      <c r="K276" t="s">
        <v>360</v>
      </c>
    </row>
    <row r="277" spans="1:11" ht="12.75">
      <c r="A277">
        <v>28739</v>
      </c>
      <c r="B277">
        <v>322190</v>
      </c>
      <c r="C277">
        <v>1525166</v>
      </c>
      <c r="D277">
        <v>4593585</v>
      </c>
      <c r="E277">
        <v>1090513</v>
      </c>
      <c r="F277">
        <v>176524</v>
      </c>
      <c r="G277">
        <v>0</v>
      </c>
      <c r="H277">
        <v>106350</v>
      </c>
      <c r="I277">
        <v>12991</v>
      </c>
      <c r="J277">
        <v>198719</v>
      </c>
      <c r="K277">
        <v>8054777</v>
      </c>
    </row>
    <row r="279" ht="12.75">
      <c r="A279" t="s">
        <v>361</v>
      </c>
    </row>
    <row r="280" spans="1:11" ht="12.75">
      <c r="A280" t="s">
        <v>24</v>
      </c>
      <c r="B280" t="s">
        <v>351</v>
      </c>
      <c r="C280" t="s">
        <v>352</v>
      </c>
      <c r="D280" t="s">
        <v>353</v>
      </c>
      <c r="E280" t="s">
        <v>354</v>
      </c>
      <c r="F280" t="s">
        <v>355</v>
      </c>
      <c r="G280" t="s">
        <v>356</v>
      </c>
      <c r="H280" t="s">
        <v>357</v>
      </c>
      <c r="I280" t="s">
        <v>358</v>
      </c>
      <c r="J280" t="s">
        <v>359</v>
      </c>
      <c r="K280" t="s">
        <v>362</v>
      </c>
    </row>
    <row r="281" spans="1:11" ht="12.75">
      <c r="A281">
        <v>1277552</v>
      </c>
      <c r="B281">
        <v>4203326</v>
      </c>
      <c r="C281">
        <v>5466967</v>
      </c>
      <c r="D281">
        <v>45148913</v>
      </c>
      <c r="E281">
        <v>38714171</v>
      </c>
      <c r="F281">
        <v>1350391</v>
      </c>
      <c r="G281">
        <v>0</v>
      </c>
      <c r="H281">
        <v>138211</v>
      </c>
      <c r="I281">
        <v>491321</v>
      </c>
      <c r="J281">
        <v>84020</v>
      </c>
      <c r="K281">
        <v>96874872</v>
      </c>
    </row>
    <row r="283" ht="12.75">
      <c r="A283" t="s">
        <v>363</v>
      </c>
    </row>
    <row r="284" spans="1:11" ht="12.75">
      <c r="A284" t="s">
        <v>24</v>
      </c>
      <c r="B284" t="s">
        <v>351</v>
      </c>
      <c r="C284" t="s">
        <v>352</v>
      </c>
      <c r="D284" t="s">
        <v>353</v>
      </c>
      <c r="E284" t="s">
        <v>354</v>
      </c>
      <c r="F284" t="s">
        <v>355</v>
      </c>
      <c r="G284" t="s">
        <v>356</v>
      </c>
      <c r="H284" t="s">
        <v>357</v>
      </c>
      <c r="I284" t="s">
        <v>358</v>
      </c>
      <c r="J284" t="s">
        <v>359</v>
      </c>
      <c r="K284" t="s">
        <v>364</v>
      </c>
    </row>
    <row r="285" spans="1:11" ht="12.75">
      <c r="A285">
        <v>307</v>
      </c>
      <c r="B285">
        <v>20004</v>
      </c>
      <c r="C285">
        <v>1487</v>
      </c>
      <c r="D285">
        <v>47144</v>
      </c>
      <c r="E285">
        <v>13321</v>
      </c>
      <c r="F285">
        <v>288</v>
      </c>
      <c r="G285">
        <v>0</v>
      </c>
      <c r="H285">
        <v>1225</v>
      </c>
      <c r="I285">
        <v>1277</v>
      </c>
      <c r="J285">
        <v>17437</v>
      </c>
      <c r="K285">
        <v>102490</v>
      </c>
    </row>
    <row r="287" ht="12.75">
      <c r="A287" t="s">
        <v>304</v>
      </c>
    </row>
    <row r="288" spans="1:8" ht="12.75">
      <c r="A288" t="s">
        <v>278</v>
      </c>
      <c r="B288" t="s">
        <v>305</v>
      </c>
      <c r="C288" t="s">
        <v>306</v>
      </c>
      <c r="D288" t="s">
        <v>307</v>
      </c>
      <c r="E288" t="s">
        <v>308</v>
      </c>
      <c r="F288" t="s">
        <v>309</v>
      </c>
      <c r="G288" t="s">
        <v>310</v>
      </c>
      <c r="H288" t="s">
        <v>336</v>
      </c>
    </row>
    <row r="289" spans="1:8" ht="12.75">
      <c r="A289">
        <v>2550</v>
      </c>
      <c r="B289">
        <v>6305</v>
      </c>
      <c r="C289">
        <v>9033</v>
      </c>
      <c r="D289">
        <v>522</v>
      </c>
      <c r="E289">
        <v>353</v>
      </c>
      <c r="F289">
        <v>9643</v>
      </c>
      <c r="G289">
        <v>12977</v>
      </c>
      <c r="H289">
        <v>41383</v>
      </c>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28"/>
  <sheetViews>
    <sheetView workbookViewId="0" topLeftCell="A1">
      <selection activeCell="A15" sqref="A15"/>
    </sheetView>
  </sheetViews>
  <sheetFormatPr defaultColWidth="9.140625" defaultRowHeight="12.75"/>
  <cols>
    <col min="1" max="1" width="13.57421875" style="0" customWidth="1"/>
    <col min="2" max="2" width="14.57421875" style="0" customWidth="1"/>
    <col min="3" max="16384" width="8.8515625" style="0" customWidth="1"/>
  </cols>
  <sheetData>
    <row r="1" ht="12.75">
      <c r="A1" t="s">
        <v>8</v>
      </c>
    </row>
    <row r="2" ht="12.75">
      <c r="B2" t="s">
        <v>9</v>
      </c>
    </row>
    <row r="3" ht="12.75">
      <c r="B3" t="s">
        <v>10</v>
      </c>
    </row>
    <row r="4" ht="12.75">
      <c r="C4" t="s">
        <v>11</v>
      </c>
    </row>
    <row r="5" ht="12.75">
      <c r="B5" t="s">
        <v>12</v>
      </c>
    </row>
    <row r="6" ht="12.75">
      <c r="B6" t="s">
        <v>13</v>
      </c>
    </row>
    <row r="7" ht="12.75">
      <c r="B7" t="s">
        <v>14</v>
      </c>
    </row>
    <row r="8" ht="12.75">
      <c r="B8" t="s">
        <v>15</v>
      </c>
    </row>
    <row r="9" ht="12.75">
      <c r="B9" t="s">
        <v>16</v>
      </c>
    </row>
    <row r="10" ht="12.75">
      <c r="B10" t="s">
        <v>17</v>
      </c>
    </row>
    <row r="11" ht="12.75">
      <c r="B11" t="s">
        <v>18</v>
      </c>
    </row>
    <row r="12" ht="12.75">
      <c r="B12" t="s">
        <v>19</v>
      </c>
    </row>
    <row r="19" spans="1:2" ht="12.75">
      <c r="A19" s="14" t="s">
        <v>20</v>
      </c>
      <c r="B19" s="11">
        <f>SUM('Outside ECS'!L26)</f>
        <v>3329171</v>
      </c>
    </row>
    <row r="20" spans="1:2" ht="12.75">
      <c r="A20" t="s">
        <v>21</v>
      </c>
      <c r="B20" s="11">
        <f>SUM('Outside ECS'!L52)</f>
        <v>96874872</v>
      </c>
    </row>
    <row r="21" spans="1:2" ht="12.75">
      <c r="A21" t="s">
        <v>22</v>
      </c>
      <c r="B21" s="11">
        <f>SUM('Outside ECS'!L67)</f>
        <v>8052630</v>
      </c>
    </row>
    <row r="22" spans="2:13" ht="12.75">
      <c r="B22" s="1" t="s">
        <v>24</v>
      </c>
      <c r="C22" s="1" t="s">
        <v>25</v>
      </c>
      <c r="D22" s="1" t="s">
        <v>26</v>
      </c>
      <c r="E22" s="1" t="s">
        <v>27</v>
      </c>
      <c r="F22" s="1" t="s">
        <v>28</v>
      </c>
      <c r="G22" s="1" t="s">
        <v>29</v>
      </c>
      <c r="H22" s="1" t="s">
        <v>30</v>
      </c>
      <c r="I22" s="1" t="s">
        <v>31</v>
      </c>
      <c r="J22" s="1" t="s">
        <v>32</v>
      </c>
      <c r="K22" s="1" t="s">
        <v>33</v>
      </c>
      <c r="L22" s="1" t="s">
        <v>34</v>
      </c>
      <c r="M22" s="1" t="s">
        <v>35</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190</v>
      </c>
      <c r="B25" s="1">
        <f>(a!B33*a!B35)</f>
        <v>145176</v>
      </c>
      <c r="C25" s="1">
        <f>(a!C33*a!C35)</f>
        <v>153306</v>
      </c>
      <c r="D25" s="1">
        <f>(a!D33*a!D35)</f>
        <v>7792352</v>
      </c>
      <c r="E25" s="1">
        <f>(a!E33*a!E35)</f>
        <v>16929072</v>
      </c>
      <c r="F25" s="1">
        <f>(a!F33*a!F35)</f>
        <v>64285</v>
      </c>
      <c r="G25" s="1">
        <f>(a!G33*a!G35)</f>
        <v>352162</v>
      </c>
      <c r="H25" s="1">
        <f>(a!H33*a!H35)</f>
        <v>0</v>
      </c>
      <c r="I25" s="1">
        <f>(a!I33*a!I35)</f>
        <v>8505</v>
      </c>
      <c r="J25" s="1">
        <f>(a!J33*a!J35)</f>
        <v>0</v>
      </c>
      <c r="K25" s="1">
        <f>(a!K33*a!K35)</f>
        <v>0</v>
      </c>
      <c r="L25" s="1">
        <f>(a!L33*a!L35)</f>
        <v>0</v>
      </c>
      <c r="M25" s="1">
        <f>SUM(B25:L25)</f>
        <v>25444858</v>
      </c>
    </row>
    <row r="27" spans="1:13" ht="12.75">
      <c r="A27" t="s">
        <v>191</v>
      </c>
      <c r="B27" s="1">
        <f>B25/(a!B35+a!B38+a!B39)</f>
        <v>5.051532760360486</v>
      </c>
      <c r="C27" s="1">
        <f>C25/(a!C35+a!C38+a!C39)</f>
        <v>0.47582777757085926</v>
      </c>
      <c r="D27" s="1">
        <f>D25/(a!D35+a!D38+a!D39)</f>
        <v>5.625069119101416</v>
      </c>
      <c r="E27" s="1">
        <f>E25/(a!E35+a!E38+a!E39)</f>
        <v>4.215124036761482</v>
      </c>
      <c r="F27" s="1">
        <f>F25/(a!F35+a!F38+a!F39)</f>
        <v>0.06000412566283627</v>
      </c>
      <c r="G27" s="1">
        <f>G25/(a!G35+a!G38+a!G39)</f>
        <v>1.994980852461988</v>
      </c>
      <c r="H27" s="1"/>
      <c r="I27" s="1">
        <f>I25/(a!I35+a!I38+a!I39)</f>
        <v>0.07997179125528914</v>
      </c>
      <c r="J27" s="1">
        <f>J25/(a!J35+a!J38+a!J39)</f>
        <v>0</v>
      </c>
      <c r="K27" s="1">
        <f>K25/(a!K35+a!K38+a!K39)</f>
        <v>0</v>
      </c>
      <c r="L27" s="1"/>
      <c r="M27" s="1">
        <f>M25/(a!M35+a!M38+a!M39)</f>
        <v>3.476827284822543</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M203"/>
  <sheetViews>
    <sheetView workbookViewId="0" topLeftCell="A1">
      <selection activeCell="A7" sqref="A7"/>
    </sheetView>
  </sheetViews>
  <sheetFormatPr defaultColWidth="9.140625" defaultRowHeight="12.75"/>
  <cols>
    <col min="1" max="1" width="95.7109375" style="1" customWidth="1"/>
    <col min="2" max="13" width="9.7109375" style="1" customWidth="1"/>
  </cols>
  <sheetData>
    <row r="1" spans="1:13" ht="12.75">
      <c r="A1" s="1" t="s">
        <v>23</v>
      </c>
      <c r="B1" s="1" t="s">
        <v>24</v>
      </c>
      <c r="C1" s="1" t="s">
        <v>25</v>
      </c>
      <c r="D1" s="1" t="s">
        <v>26</v>
      </c>
      <c r="E1" s="1" t="s">
        <v>27</v>
      </c>
      <c r="F1" s="1" t="s">
        <v>28</v>
      </c>
      <c r="G1" s="1" t="s">
        <v>29</v>
      </c>
      <c r="H1" s="1" t="s">
        <v>30</v>
      </c>
      <c r="I1" s="1" t="s">
        <v>31</v>
      </c>
      <c r="J1" s="1" t="s">
        <v>32</v>
      </c>
      <c r="K1" s="1" t="s">
        <v>33</v>
      </c>
      <c r="L1" s="1" t="s">
        <v>34</v>
      </c>
      <c r="M1" s="1" t="s">
        <v>35</v>
      </c>
    </row>
    <row r="2" spans="1:13" ht="12.75">
      <c r="A2" s="1" t="s">
        <v>390</v>
      </c>
      <c r="B2" s="1">
        <v>0</v>
      </c>
      <c r="C2" s="1">
        <v>0</v>
      </c>
      <c r="D2" s="1">
        <v>0</v>
      </c>
      <c r="E2" s="1">
        <v>0</v>
      </c>
      <c r="F2" s="1">
        <v>0</v>
      </c>
      <c r="G2" s="1">
        <v>0</v>
      </c>
      <c r="H2" s="1">
        <v>0</v>
      </c>
      <c r="I2" s="1">
        <v>0</v>
      </c>
      <c r="J2" s="1">
        <v>0</v>
      </c>
      <c r="K2" s="1">
        <v>0</v>
      </c>
      <c r="L2" s="1">
        <v>0</v>
      </c>
      <c r="M2" s="1">
        <v>0</v>
      </c>
    </row>
    <row r="3" spans="1:13" ht="12.75">
      <c r="A3" s="1" t="s">
        <v>36</v>
      </c>
      <c r="B3" s="1">
        <v>0</v>
      </c>
      <c r="C3" s="1">
        <v>0</v>
      </c>
      <c r="D3" s="1">
        <v>0</v>
      </c>
      <c r="E3" s="1">
        <v>0</v>
      </c>
      <c r="F3" s="1">
        <v>0</v>
      </c>
      <c r="G3" s="1">
        <v>0</v>
      </c>
      <c r="H3" s="1">
        <v>0</v>
      </c>
      <c r="I3" s="1">
        <v>0</v>
      </c>
      <c r="J3" s="1">
        <v>0</v>
      </c>
      <c r="K3" s="1">
        <v>0</v>
      </c>
      <c r="L3" s="1">
        <v>0</v>
      </c>
      <c r="M3" s="1">
        <v>0</v>
      </c>
    </row>
    <row r="4" spans="1:13" ht="12.75">
      <c r="A4" s="1" t="s">
        <v>37</v>
      </c>
      <c r="B4" s="1">
        <v>0</v>
      </c>
      <c r="C4" s="1">
        <v>0</v>
      </c>
      <c r="D4" s="1">
        <v>0</v>
      </c>
      <c r="E4" s="1">
        <v>0</v>
      </c>
      <c r="F4" s="1">
        <v>0</v>
      </c>
      <c r="G4" s="1">
        <v>0</v>
      </c>
      <c r="H4" s="1">
        <v>0</v>
      </c>
      <c r="I4" s="1">
        <v>0</v>
      </c>
      <c r="J4" s="1">
        <v>0</v>
      </c>
      <c r="K4" s="1">
        <v>0</v>
      </c>
      <c r="L4" s="1">
        <v>0</v>
      </c>
      <c r="M4" s="1">
        <v>0</v>
      </c>
    </row>
    <row r="5" spans="1:13" ht="12.75">
      <c r="A5" s="1" t="s">
        <v>38</v>
      </c>
      <c r="B5" s="1">
        <v>0</v>
      </c>
      <c r="C5" s="1">
        <v>0</v>
      </c>
      <c r="D5" s="1">
        <v>0</v>
      </c>
      <c r="E5" s="1">
        <v>0</v>
      </c>
      <c r="F5" s="1">
        <v>0</v>
      </c>
      <c r="G5" s="1">
        <v>0</v>
      </c>
      <c r="H5" s="1">
        <v>0</v>
      </c>
      <c r="I5" s="1">
        <v>0</v>
      </c>
      <c r="J5" s="1">
        <v>0</v>
      </c>
      <c r="K5" s="1">
        <v>0</v>
      </c>
      <c r="L5" s="1">
        <v>0</v>
      </c>
      <c r="M5" s="1">
        <v>0</v>
      </c>
    </row>
    <row r="6" spans="1:13" ht="12.75">
      <c r="A6" s="1" t="s">
        <v>39</v>
      </c>
      <c r="B6" s="1">
        <v>0</v>
      </c>
      <c r="C6" s="1">
        <v>0</v>
      </c>
      <c r="D6" s="1">
        <v>0</v>
      </c>
      <c r="E6" s="1">
        <v>0</v>
      </c>
      <c r="F6" s="1">
        <v>0</v>
      </c>
      <c r="G6" s="1">
        <v>0</v>
      </c>
      <c r="H6" s="1">
        <v>0</v>
      </c>
      <c r="I6" s="1">
        <v>0</v>
      </c>
      <c r="J6" s="1">
        <v>0</v>
      </c>
      <c r="K6" s="1">
        <v>0</v>
      </c>
      <c r="L6" s="1">
        <v>0</v>
      </c>
      <c r="M6" s="1">
        <v>41408</v>
      </c>
    </row>
    <row r="7" spans="1:13" ht="12.75">
      <c r="A7" s="1" t="s">
        <v>40</v>
      </c>
      <c r="B7" s="1">
        <v>0</v>
      </c>
      <c r="C7" s="1">
        <v>0</v>
      </c>
      <c r="D7" s="1">
        <v>3964</v>
      </c>
      <c r="E7" s="1">
        <v>0</v>
      </c>
      <c r="F7" s="1">
        <v>0</v>
      </c>
      <c r="G7" s="1">
        <v>14</v>
      </c>
      <c r="H7" s="1">
        <v>0</v>
      </c>
      <c r="I7" s="1">
        <v>0</v>
      </c>
      <c r="J7" s="1">
        <v>0</v>
      </c>
      <c r="K7" s="1">
        <v>0</v>
      </c>
      <c r="L7" s="1">
        <v>0</v>
      </c>
      <c r="M7" s="1">
        <v>3978</v>
      </c>
    </row>
    <row r="8" spans="1:13" ht="12.75">
      <c r="A8" s="1" t="s">
        <v>41</v>
      </c>
      <c r="B8" s="1">
        <v>64911</v>
      </c>
      <c r="C8" s="1">
        <v>152927</v>
      </c>
      <c r="D8" s="1">
        <v>100390</v>
      </c>
      <c r="E8" s="1">
        <v>240545</v>
      </c>
      <c r="F8" s="1">
        <v>151151</v>
      </c>
      <c r="G8" s="1">
        <v>35711</v>
      </c>
      <c r="H8" s="1">
        <v>0</v>
      </c>
      <c r="I8" s="1">
        <v>157110</v>
      </c>
      <c r="J8" s="1">
        <v>73052</v>
      </c>
      <c r="K8" s="1">
        <v>422616</v>
      </c>
      <c r="L8" s="1">
        <v>0</v>
      </c>
      <c r="M8" s="1">
        <v>1398413</v>
      </c>
    </row>
    <row r="9" spans="1:13" ht="12.75">
      <c r="A9" s="1" t="s">
        <v>42</v>
      </c>
      <c r="B9" s="1">
        <v>203</v>
      </c>
      <c r="C9" s="1">
        <v>4020</v>
      </c>
      <c r="D9" s="1">
        <v>1251</v>
      </c>
      <c r="E9" s="1">
        <v>2898</v>
      </c>
      <c r="F9" s="1">
        <v>1721</v>
      </c>
      <c r="G9" s="1">
        <v>2</v>
      </c>
      <c r="H9" s="1">
        <v>0</v>
      </c>
      <c r="I9" s="1">
        <v>631</v>
      </c>
      <c r="J9" s="1">
        <v>241</v>
      </c>
      <c r="K9" s="1">
        <v>1774</v>
      </c>
      <c r="L9" s="1">
        <v>0</v>
      </c>
      <c r="M9" s="1">
        <v>12741</v>
      </c>
    </row>
    <row r="10" spans="1:13" ht="12.75">
      <c r="A10" s="1" t="s">
        <v>43</v>
      </c>
      <c r="B10" s="1">
        <v>0</v>
      </c>
      <c r="C10" s="1">
        <v>4483</v>
      </c>
      <c r="D10" s="1">
        <v>276</v>
      </c>
      <c r="E10" s="1">
        <v>0</v>
      </c>
      <c r="F10" s="1">
        <v>2843</v>
      </c>
      <c r="G10" s="1">
        <v>0</v>
      </c>
      <c r="H10" s="1">
        <v>0</v>
      </c>
      <c r="I10" s="1">
        <v>2199</v>
      </c>
      <c r="J10" s="1">
        <v>3899</v>
      </c>
      <c r="K10" s="1">
        <v>0</v>
      </c>
      <c r="L10" s="1">
        <v>0</v>
      </c>
      <c r="M10" s="1">
        <v>13700</v>
      </c>
    </row>
    <row r="11" spans="1:13" ht="12.75">
      <c r="A11" s="1" t="s">
        <v>44</v>
      </c>
      <c r="B11" s="1">
        <v>65114</v>
      </c>
      <c r="C11" s="1">
        <v>161430</v>
      </c>
      <c r="D11" s="1">
        <v>105881</v>
      </c>
      <c r="E11" s="1">
        <v>243443</v>
      </c>
      <c r="F11" s="1">
        <v>155715</v>
      </c>
      <c r="G11" s="1">
        <v>35727</v>
      </c>
      <c r="H11" s="1">
        <v>0</v>
      </c>
      <c r="I11" s="1">
        <v>159940</v>
      </c>
      <c r="J11" s="1">
        <v>77192</v>
      </c>
      <c r="K11" s="1">
        <v>424390</v>
      </c>
      <c r="L11" s="1">
        <v>0</v>
      </c>
      <c r="M11" s="1">
        <v>1470240</v>
      </c>
    </row>
    <row r="12" spans="1:13" ht="12.75">
      <c r="A12" s="1" t="s">
        <v>45</v>
      </c>
      <c r="B12" s="1">
        <v>0</v>
      </c>
      <c r="C12" s="1">
        <v>0</v>
      </c>
      <c r="D12" s="1">
        <v>0</v>
      </c>
      <c r="E12" s="1">
        <v>0</v>
      </c>
      <c r="F12" s="1">
        <v>0</v>
      </c>
      <c r="G12" s="1">
        <v>0</v>
      </c>
      <c r="H12" s="1">
        <v>0</v>
      </c>
      <c r="I12" s="1">
        <v>0</v>
      </c>
      <c r="J12" s="1">
        <v>0</v>
      </c>
      <c r="K12" s="1">
        <v>0</v>
      </c>
      <c r="L12" s="1">
        <v>0</v>
      </c>
      <c r="M12" s="1">
        <v>0</v>
      </c>
    </row>
    <row r="13" spans="1:13" ht="12.75">
      <c r="A13" s="1" t="s">
        <v>46</v>
      </c>
      <c r="B13" s="1">
        <v>0</v>
      </c>
      <c r="C13" s="1">
        <v>0</v>
      </c>
      <c r="D13" s="1">
        <v>0</v>
      </c>
      <c r="E13" s="1">
        <v>0</v>
      </c>
      <c r="F13" s="1">
        <v>0</v>
      </c>
      <c r="G13" s="1">
        <v>0</v>
      </c>
      <c r="H13" s="1">
        <v>0</v>
      </c>
      <c r="I13" s="1">
        <v>0</v>
      </c>
      <c r="J13" s="1">
        <v>0</v>
      </c>
      <c r="K13" s="1">
        <v>0</v>
      </c>
      <c r="L13" s="1">
        <v>0</v>
      </c>
      <c r="M13" s="1">
        <v>0</v>
      </c>
    </row>
    <row r="14" spans="1:13" ht="12.75">
      <c r="A14" s="1" t="s">
        <v>47</v>
      </c>
      <c r="B14" s="1">
        <v>0</v>
      </c>
      <c r="C14" s="1">
        <v>0</v>
      </c>
      <c r="D14" s="1">
        <v>0</v>
      </c>
      <c r="E14" s="1">
        <v>0</v>
      </c>
      <c r="F14" s="1">
        <v>0</v>
      </c>
      <c r="G14" s="1">
        <v>0</v>
      </c>
      <c r="H14" s="1">
        <v>0</v>
      </c>
      <c r="I14" s="1">
        <v>0</v>
      </c>
      <c r="J14" s="1">
        <v>0</v>
      </c>
      <c r="K14" s="1">
        <v>0</v>
      </c>
      <c r="L14" s="1">
        <v>0</v>
      </c>
      <c r="M14" s="1">
        <v>0</v>
      </c>
    </row>
    <row r="15" spans="1:13" ht="12.75">
      <c r="A15" s="1" t="s">
        <v>48</v>
      </c>
      <c r="B15" s="1">
        <v>0</v>
      </c>
      <c r="C15" s="1">
        <v>0</v>
      </c>
      <c r="D15" s="1">
        <v>0</v>
      </c>
      <c r="E15" s="1">
        <v>0</v>
      </c>
      <c r="F15" s="1">
        <v>0</v>
      </c>
      <c r="G15" s="1">
        <v>0</v>
      </c>
      <c r="H15" s="1">
        <v>0</v>
      </c>
      <c r="I15" s="1">
        <v>0</v>
      </c>
      <c r="J15" s="1">
        <v>0</v>
      </c>
      <c r="K15" s="1">
        <v>0</v>
      </c>
      <c r="L15" s="1">
        <v>0</v>
      </c>
      <c r="M15" s="1">
        <v>264721</v>
      </c>
    </row>
    <row r="16" spans="1:13" ht="12.75">
      <c r="A16" s="1" t="s">
        <v>49</v>
      </c>
      <c r="B16" s="1">
        <v>0</v>
      </c>
      <c r="C16" s="1">
        <v>0</v>
      </c>
      <c r="D16" s="1">
        <v>5070</v>
      </c>
      <c r="E16" s="1">
        <v>0</v>
      </c>
      <c r="F16" s="1">
        <v>0</v>
      </c>
      <c r="G16" s="1">
        <v>20</v>
      </c>
      <c r="H16" s="1">
        <v>0</v>
      </c>
      <c r="I16" s="1">
        <v>0</v>
      </c>
      <c r="J16" s="1">
        <v>0</v>
      </c>
      <c r="K16" s="1">
        <v>0</v>
      </c>
      <c r="L16" s="1">
        <v>0</v>
      </c>
      <c r="M16" s="1">
        <v>5090</v>
      </c>
    </row>
    <row r="17" spans="1:13" ht="12.75">
      <c r="A17" s="1" t="s">
        <v>50</v>
      </c>
      <c r="B17" s="1">
        <v>127588</v>
      </c>
      <c r="C17" s="1">
        <v>267189</v>
      </c>
      <c r="D17" s="1">
        <v>266400</v>
      </c>
      <c r="E17" s="1">
        <v>477211</v>
      </c>
      <c r="F17" s="1">
        <v>317533</v>
      </c>
      <c r="G17" s="1">
        <v>69167</v>
      </c>
      <c r="H17" s="1">
        <v>0</v>
      </c>
      <c r="I17" s="1">
        <v>294353</v>
      </c>
      <c r="J17" s="1">
        <v>141850</v>
      </c>
      <c r="K17" s="1">
        <v>877624</v>
      </c>
      <c r="L17" s="1">
        <v>0</v>
      </c>
      <c r="M17" s="1">
        <v>2838915</v>
      </c>
    </row>
    <row r="18" spans="1:13" ht="12.75">
      <c r="A18" s="1" t="s">
        <v>51</v>
      </c>
      <c r="B18" s="1">
        <v>0</v>
      </c>
      <c r="C18" s="1">
        <v>25976</v>
      </c>
      <c r="D18" s="1">
        <v>0</v>
      </c>
      <c r="E18" s="1">
        <v>76187</v>
      </c>
      <c r="F18" s="1">
        <v>0</v>
      </c>
      <c r="G18" s="1">
        <v>128</v>
      </c>
      <c r="H18" s="1">
        <v>0</v>
      </c>
      <c r="I18" s="1">
        <v>0</v>
      </c>
      <c r="J18" s="1">
        <v>1253</v>
      </c>
      <c r="K18" s="1">
        <v>21781</v>
      </c>
      <c r="L18" s="1">
        <v>0</v>
      </c>
      <c r="M18" s="1">
        <v>125325</v>
      </c>
    </row>
    <row r="19" spans="1:13" ht="12.75">
      <c r="A19" s="1" t="s">
        <v>52</v>
      </c>
      <c r="B19" s="1">
        <v>730</v>
      </c>
      <c r="C19" s="1">
        <v>11385</v>
      </c>
      <c r="D19" s="1">
        <v>10181</v>
      </c>
      <c r="E19" s="1">
        <v>15835</v>
      </c>
      <c r="F19" s="1">
        <v>8830</v>
      </c>
      <c r="G19" s="1">
        <v>2</v>
      </c>
      <c r="H19" s="1">
        <v>0</v>
      </c>
      <c r="I19" s="1">
        <v>3263</v>
      </c>
      <c r="J19" s="1">
        <v>1172</v>
      </c>
      <c r="K19" s="1">
        <v>5804</v>
      </c>
      <c r="L19" s="1">
        <v>0</v>
      </c>
      <c r="M19" s="1">
        <v>57202</v>
      </c>
    </row>
    <row r="20" spans="1:13" ht="12.75">
      <c r="A20" s="1" t="s">
        <v>53</v>
      </c>
      <c r="B20" s="1">
        <v>0</v>
      </c>
      <c r="C20" s="1">
        <v>4483</v>
      </c>
      <c r="D20" s="1">
        <v>276</v>
      </c>
      <c r="E20" s="1">
        <v>0</v>
      </c>
      <c r="F20" s="1">
        <v>2843</v>
      </c>
      <c r="G20" s="1">
        <v>0</v>
      </c>
      <c r="H20" s="1">
        <v>0</v>
      </c>
      <c r="I20" s="1">
        <v>2199</v>
      </c>
      <c r="J20" s="1">
        <v>3899</v>
      </c>
      <c r="K20" s="1">
        <v>0</v>
      </c>
      <c r="L20" s="1">
        <v>0</v>
      </c>
      <c r="M20" s="1">
        <v>13700</v>
      </c>
    </row>
    <row r="21" spans="1:13" ht="12.75">
      <c r="A21" s="1" t="s">
        <v>54</v>
      </c>
      <c r="B21" s="1">
        <v>128318</v>
      </c>
      <c r="C21" s="1">
        <v>309033</v>
      </c>
      <c r="D21" s="1">
        <v>281927</v>
      </c>
      <c r="E21" s="1">
        <v>569233</v>
      </c>
      <c r="F21" s="1">
        <v>329206</v>
      </c>
      <c r="G21" s="1">
        <v>69317</v>
      </c>
      <c r="H21" s="1">
        <v>0</v>
      </c>
      <c r="I21" s="1">
        <v>299815</v>
      </c>
      <c r="J21" s="1">
        <v>148174</v>
      </c>
      <c r="K21" s="1">
        <v>905209</v>
      </c>
      <c r="L21" s="1">
        <v>0</v>
      </c>
      <c r="M21" s="1">
        <v>3304953</v>
      </c>
    </row>
    <row r="22" spans="1:13" ht="12.75">
      <c r="A22" s="1" t="s">
        <v>55</v>
      </c>
      <c r="B22" s="1">
        <v>0</v>
      </c>
      <c r="C22" s="1">
        <v>0</v>
      </c>
      <c r="D22" s="1">
        <v>0</v>
      </c>
      <c r="E22" s="1">
        <v>0</v>
      </c>
      <c r="F22" s="1">
        <v>0</v>
      </c>
      <c r="G22" s="1">
        <v>0</v>
      </c>
      <c r="H22" s="1">
        <v>0</v>
      </c>
      <c r="I22" s="1">
        <v>0</v>
      </c>
      <c r="J22" s="1">
        <v>0</v>
      </c>
      <c r="K22" s="1">
        <v>0</v>
      </c>
      <c r="L22" s="1">
        <v>0</v>
      </c>
      <c r="M22" s="1">
        <v>0</v>
      </c>
    </row>
    <row r="23" spans="1:13" ht="12.75">
      <c r="A23" s="1" t="s">
        <v>56</v>
      </c>
      <c r="B23" s="1">
        <v>0</v>
      </c>
      <c r="C23" s="1">
        <v>0</v>
      </c>
      <c r="D23" s="1">
        <v>0</v>
      </c>
      <c r="E23" s="1">
        <v>0</v>
      </c>
      <c r="F23" s="1">
        <v>0</v>
      </c>
      <c r="G23" s="1">
        <v>0</v>
      </c>
      <c r="H23" s="1">
        <v>0</v>
      </c>
      <c r="I23" s="1">
        <v>0</v>
      </c>
      <c r="J23" s="1">
        <v>0</v>
      </c>
      <c r="K23" s="1">
        <v>0</v>
      </c>
      <c r="L23" s="1">
        <v>0</v>
      </c>
      <c r="M23" s="1">
        <v>0</v>
      </c>
    </row>
    <row r="24" spans="1:13" ht="12.75">
      <c r="A24" s="1" t="s">
        <v>57</v>
      </c>
      <c r="B24" s="1">
        <v>0</v>
      </c>
      <c r="C24" s="1">
        <v>0</v>
      </c>
      <c r="D24" s="1">
        <v>0</v>
      </c>
      <c r="E24" s="1">
        <v>0</v>
      </c>
      <c r="F24" s="1">
        <v>0</v>
      </c>
      <c r="G24" s="1">
        <v>0</v>
      </c>
      <c r="H24" s="1">
        <v>0</v>
      </c>
      <c r="I24" s="1">
        <v>0</v>
      </c>
      <c r="J24" s="1">
        <v>0</v>
      </c>
      <c r="K24" s="1">
        <v>0</v>
      </c>
      <c r="L24" s="1">
        <v>0</v>
      </c>
      <c r="M24" s="1">
        <v>0</v>
      </c>
    </row>
    <row r="25" spans="1:13" ht="12.75">
      <c r="A25" s="1" t="s">
        <v>58</v>
      </c>
      <c r="B25" s="1">
        <v>0</v>
      </c>
      <c r="C25" s="1">
        <v>0</v>
      </c>
      <c r="D25" s="1">
        <v>0</v>
      </c>
      <c r="E25" s="1">
        <v>0</v>
      </c>
      <c r="F25" s="1">
        <v>0</v>
      </c>
      <c r="G25" s="1">
        <v>0</v>
      </c>
      <c r="H25" s="1">
        <v>0</v>
      </c>
      <c r="I25" s="1">
        <v>0</v>
      </c>
      <c r="J25" s="1">
        <v>0</v>
      </c>
      <c r="K25" s="1">
        <v>0</v>
      </c>
      <c r="L25" s="1">
        <v>0</v>
      </c>
      <c r="M25" s="1">
        <v>0</v>
      </c>
    </row>
    <row r="26" spans="1:13" ht="12.75">
      <c r="A26" s="1" t="s">
        <v>59</v>
      </c>
      <c r="B26" s="1">
        <v>0</v>
      </c>
      <c r="C26" s="1">
        <v>0</v>
      </c>
      <c r="D26" s="1">
        <v>117</v>
      </c>
      <c r="E26" s="1">
        <v>759892</v>
      </c>
      <c r="F26" s="1">
        <v>7926</v>
      </c>
      <c r="G26" s="1">
        <v>0</v>
      </c>
      <c r="H26" s="1">
        <v>0</v>
      </c>
      <c r="I26" s="1">
        <v>0</v>
      </c>
      <c r="J26" s="1">
        <v>0</v>
      </c>
      <c r="K26" s="1">
        <v>0</v>
      </c>
      <c r="L26" s="1">
        <v>0</v>
      </c>
      <c r="M26" s="1">
        <v>767935</v>
      </c>
    </row>
    <row r="27" spans="1:13" ht="12.75">
      <c r="A27" s="1" t="s">
        <v>60</v>
      </c>
      <c r="B27" s="1">
        <v>32092</v>
      </c>
      <c r="C27" s="1">
        <v>10339</v>
      </c>
      <c r="D27" s="1">
        <v>818930</v>
      </c>
      <c r="E27" s="1">
        <v>3873362</v>
      </c>
      <c r="F27" s="1">
        <v>23275</v>
      </c>
      <c r="G27" s="1">
        <v>176082</v>
      </c>
      <c r="H27" s="1">
        <v>0</v>
      </c>
      <c r="I27" s="1">
        <v>1704</v>
      </c>
      <c r="J27" s="1">
        <v>926</v>
      </c>
      <c r="K27" s="1">
        <v>0</v>
      </c>
      <c r="L27" s="1">
        <v>0</v>
      </c>
      <c r="M27" s="1">
        <v>4936710</v>
      </c>
    </row>
    <row r="28" spans="1:13" ht="12.75">
      <c r="A28" s="1" t="s">
        <v>61</v>
      </c>
      <c r="B28" s="1">
        <v>32092</v>
      </c>
      <c r="C28" s="1">
        <v>10339</v>
      </c>
      <c r="D28" s="1">
        <v>819047</v>
      </c>
      <c r="E28" s="1">
        <v>4633254</v>
      </c>
      <c r="F28" s="1">
        <v>31201</v>
      </c>
      <c r="G28" s="1">
        <v>176082</v>
      </c>
      <c r="H28" s="1">
        <v>0</v>
      </c>
      <c r="I28" s="1">
        <v>1704</v>
      </c>
      <c r="J28" s="1">
        <v>926</v>
      </c>
      <c r="K28" s="1">
        <v>0</v>
      </c>
      <c r="L28" s="1">
        <v>0</v>
      </c>
      <c r="M28" s="1">
        <v>5704645</v>
      </c>
    </row>
    <row r="29" spans="1:13" ht="12.75">
      <c r="A29" s="1" t="s">
        <v>20</v>
      </c>
      <c r="B29" s="1">
        <v>24196</v>
      </c>
      <c r="C29" s="1">
        <v>9020</v>
      </c>
      <c r="D29" s="1">
        <v>626898</v>
      </c>
      <c r="E29" s="1">
        <v>2458324</v>
      </c>
      <c r="F29" s="1">
        <v>32027</v>
      </c>
      <c r="G29" s="1">
        <v>176081</v>
      </c>
      <c r="H29" s="1">
        <v>0</v>
      </c>
      <c r="I29" s="1">
        <v>1701</v>
      </c>
      <c r="J29" s="1">
        <v>924</v>
      </c>
      <c r="K29" s="1">
        <v>0</v>
      </c>
      <c r="L29" s="1">
        <v>0</v>
      </c>
      <c r="M29" s="1">
        <v>3329171</v>
      </c>
    </row>
    <row r="30" spans="1:13" ht="12.75">
      <c r="A30" s="1" t="s">
        <v>62</v>
      </c>
      <c r="B30" s="1">
        <v>6312</v>
      </c>
      <c r="C30" s="1">
        <v>1116</v>
      </c>
      <c r="D30" s="1">
        <v>404635</v>
      </c>
      <c r="E30" s="1">
        <v>735363</v>
      </c>
      <c r="F30" s="1">
        <v>99</v>
      </c>
      <c r="G30" s="1">
        <v>1</v>
      </c>
      <c r="H30" s="1">
        <v>0</v>
      </c>
      <c r="I30" s="1">
        <v>3</v>
      </c>
      <c r="J30" s="1">
        <v>2</v>
      </c>
      <c r="K30" s="1">
        <v>0</v>
      </c>
      <c r="L30" s="1">
        <v>0</v>
      </c>
      <c r="M30" s="1">
        <v>1147531</v>
      </c>
    </row>
    <row r="31" spans="1:13" ht="12.75">
      <c r="A31" s="1" t="s">
        <v>63</v>
      </c>
      <c r="B31" s="1">
        <v>0</v>
      </c>
      <c r="C31" s="1">
        <v>0</v>
      </c>
      <c r="D31" s="1">
        <v>0</v>
      </c>
      <c r="E31" s="1">
        <v>0</v>
      </c>
      <c r="F31" s="1">
        <v>0</v>
      </c>
      <c r="G31" s="1">
        <v>0</v>
      </c>
      <c r="H31" s="1">
        <v>0</v>
      </c>
      <c r="I31" s="1">
        <v>0</v>
      </c>
      <c r="J31" s="1">
        <v>0</v>
      </c>
      <c r="K31" s="1">
        <v>0</v>
      </c>
      <c r="L31" s="1">
        <v>0</v>
      </c>
      <c r="M31" s="1">
        <v>0</v>
      </c>
    </row>
    <row r="32" spans="1:13" ht="12.75">
      <c r="A32" s="1" t="s">
        <v>64</v>
      </c>
      <c r="B32" s="1">
        <v>0</v>
      </c>
      <c r="C32" s="1">
        <v>265</v>
      </c>
      <c r="D32" s="1">
        <v>0</v>
      </c>
      <c r="E32" s="1">
        <v>0</v>
      </c>
      <c r="F32" s="1">
        <v>1921</v>
      </c>
      <c r="G32" s="1">
        <v>0</v>
      </c>
      <c r="H32" s="1">
        <v>0</v>
      </c>
      <c r="I32" s="1">
        <v>0</v>
      </c>
      <c r="J32" s="1">
        <v>0</v>
      </c>
      <c r="K32" s="1">
        <v>0</v>
      </c>
      <c r="L32" s="1">
        <v>0</v>
      </c>
      <c r="M32" s="1">
        <v>2186</v>
      </c>
    </row>
    <row r="33" spans="1:13" ht="12.75">
      <c r="A33" s="1" t="s">
        <v>65</v>
      </c>
      <c r="B33" s="1">
        <v>6</v>
      </c>
      <c r="C33" s="1">
        <v>17</v>
      </c>
      <c r="D33" s="1">
        <v>16</v>
      </c>
      <c r="E33" s="1">
        <v>9</v>
      </c>
      <c r="F33" s="1">
        <v>5</v>
      </c>
      <c r="G33" s="1">
        <v>2</v>
      </c>
      <c r="H33" s="1">
        <v>0</v>
      </c>
      <c r="I33" s="1">
        <v>5</v>
      </c>
      <c r="J33" s="1">
        <v>0</v>
      </c>
      <c r="K33" s="1">
        <v>0</v>
      </c>
      <c r="L33" s="1">
        <v>0</v>
      </c>
      <c r="M33" s="1">
        <v>10</v>
      </c>
    </row>
    <row r="34" spans="1:13" ht="12.75">
      <c r="A34" s="1" t="s">
        <v>66</v>
      </c>
      <c r="B34" s="1">
        <v>905</v>
      </c>
      <c r="C34" s="1">
        <v>70</v>
      </c>
      <c r="D34" s="1">
        <v>957</v>
      </c>
      <c r="E34" s="1">
        <v>944</v>
      </c>
      <c r="F34" s="1">
        <v>73</v>
      </c>
      <c r="G34" s="1">
        <v>87</v>
      </c>
      <c r="H34" s="1">
        <v>0</v>
      </c>
      <c r="I34" s="1">
        <v>172</v>
      </c>
      <c r="J34" s="1">
        <v>0</v>
      </c>
      <c r="K34" s="1">
        <v>0</v>
      </c>
      <c r="L34" s="1">
        <v>0</v>
      </c>
      <c r="M34" s="1">
        <v>957</v>
      </c>
    </row>
    <row r="35" spans="1:13" ht="12.75">
      <c r="A35" s="1" t="s">
        <v>67</v>
      </c>
      <c r="B35" s="1">
        <v>24196</v>
      </c>
      <c r="C35" s="1">
        <v>9018</v>
      </c>
      <c r="D35" s="1">
        <v>487022</v>
      </c>
      <c r="E35" s="1">
        <v>1881008</v>
      </c>
      <c r="F35" s="1">
        <v>12857</v>
      </c>
      <c r="G35" s="1">
        <v>176081</v>
      </c>
      <c r="H35" s="1">
        <v>0</v>
      </c>
      <c r="I35" s="1">
        <v>1701</v>
      </c>
      <c r="J35" s="1">
        <v>924</v>
      </c>
      <c r="K35" s="1">
        <v>0</v>
      </c>
      <c r="L35" s="1">
        <v>0</v>
      </c>
      <c r="M35" s="1">
        <v>2592807</v>
      </c>
    </row>
    <row r="36" spans="1:13" ht="12.75">
      <c r="A36" s="1" t="s">
        <v>68</v>
      </c>
      <c r="B36" s="1">
        <v>2564</v>
      </c>
      <c r="C36" s="1">
        <v>0</v>
      </c>
      <c r="D36" s="1">
        <v>0</v>
      </c>
      <c r="E36" s="1">
        <v>1271843</v>
      </c>
      <c r="F36" s="1">
        <v>0</v>
      </c>
      <c r="G36" s="1">
        <v>0</v>
      </c>
      <c r="H36" s="1">
        <v>0</v>
      </c>
      <c r="I36" s="1">
        <v>0</v>
      </c>
      <c r="J36" s="1">
        <v>0</v>
      </c>
      <c r="K36" s="1">
        <v>0</v>
      </c>
      <c r="L36" s="1">
        <v>0</v>
      </c>
      <c r="M36" s="1">
        <v>1274407</v>
      </c>
    </row>
    <row r="37" spans="1:13" ht="12.75">
      <c r="A37" s="1" t="s">
        <v>69</v>
      </c>
      <c r="B37" s="1">
        <v>0</v>
      </c>
      <c r="C37" s="1">
        <v>0</v>
      </c>
      <c r="D37" s="1">
        <v>0</v>
      </c>
      <c r="E37" s="1">
        <v>0</v>
      </c>
      <c r="F37" s="1">
        <v>0</v>
      </c>
      <c r="G37" s="1">
        <v>0</v>
      </c>
      <c r="H37" s="1">
        <v>0</v>
      </c>
      <c r="I37" s="1">
        <v>0</v>
      </c>
      <c r="J37" s="1">
        <v>0</v>
      </c>
      <c r="K37" s="1">
        <v>0</v>
      </c>
      <c r="L37" s="1">
        <v>0</v>
      </c>
      <c r="M37" s="1">
        <v>0</v>
      </c>
    </row>
    <row r="38" spans="1:13" ht="12.75">
      <c r="A38" s="1" t="s">
        <v>70</v>
      </c>
      <c r="B38" s="1">
        <v>4543</v>
      </c>
      <c r="C38" s="1">
        <v>124865</v>
      </c>
      <c r="D38" s="1">
        <v>898268</v>
      </c>
      <c r="E38" s="1">
        <v>1634793</v>
      </c>
      <c r="F38" s="1">
        <v>1058486</v>
      </c>
      <c r="G38" s="1">
        <v>5</v>
      </c>
      <c r="H38" s="1">
        <v>0</v>
      </c>
      <c r="I38" s="1">
        <v>104649</v>
      </c>
      <c r="J38" s="1">
        <v>7552</v>
      </c>
      <c r="K38" s="1">
        <v>129690</v>
      </c>
      <c r="L38" s="1">
        <v>0</v>
      </c>
      <c r="M38" s="1">
        <v>3962851</v>
      </c>
    </row>
    <row r="39" spans="1:13" ht="12.75">
      <c r="A39" s="1" t="s">
        <v>71</v>
      </c>
      <c r="B39" s="1">
        <v>0</v>
      </c>
      <c r="C39" s="1">
        <v>188305</v>
      </c>
      <c r="D39" s="1">
        <v>0</v>
      </c>
      <c r="E39" s="1">
        <v>500468</v>
      </c>
      <c r="F39" s="1">
        <v>0</v>
      </c>
      <c r="G39" s="1">
        <v>438</v>
      </c>
      <c r="H39" s="1">
        <v>0</v>
      </c>
      <c r="I39" s="1">
        <v>0</v>
      </c>
      <c r="J39" s="1">
        <v>4515</v>
      </c>
      <c r="K39" s="1">
        <v>69029</v>
      </c>
      <c r="L39" s="1">
        <v>0</v>
      </c>
      <c r="M39" s="1">
        <v>762755</v>
      </c>
    </row>
    <row r="40" spans="1:13" ht="12.75">
      <c r="A40" s="1" t="s">
        <v>72</v>
      </c>
      <c r="B40" s="1">
        <v>28739</v>
      </c>
      <c r="C40" s="1">
        <v>322190</v>
      </c>
      <c r="D40" s="1">
        <v>1525166</v>
      </c>
      <c r="E40" s="1">
        <v>4593585</v>
      </c>
      <c r="F40" s="1">
        <v>1090513</v>
      </c>
      <c r="G40" s="1">
        <v>176524</v>
      </c>
      <c r="H40" s="1">
        <v>0</v>
      </c>
      <c r="I40" s="1">
        <v>106350</v>
      </c>
      <c r="J40" s="1">
        <v>12991</v>
      </c>
      <c r="K40" s="1">
        <v>198719</v>
      </c>
      <c r="L40" s="1">
        <v>0</v>
      </c>
      <c r="M40" s="1">
        <v>8054777</v>
      </c>
    </row>
    <row r="41" spans="1:13" ht="12.75">
      <c r="A41" s="1" t="s">
        <v>73</v>
      </c>
      <c r="B41" s="1">
        <v>0</v>
      </c>
      <c r="C41" s="1">
        <v>0</v>
      </c>
      <c r="D41" s="1">
        <v>0</v>
      </c>
      <c r="E41" s="1">
        <v>0</v>
      </c>
      <c r="F41" s="1">
        <v>0</v>
      </c>
      <c r="G41" s="1">
        <v>0</v>
      </c>
      <c r="H41" s="1">
        <v>0</v>
      </c>
      <c r="I41" s="1">
        <v>0</v>
      </c>
      <c r="J41" s="1">
        <v>0</v>
      </c>
      <c r="K41" s="1">
        <v>0</v>
      </c>
      <c r="L41" s="1">
        <v>0</v>
      </c>
      <c r="M41" s="1">
        <v>0</v>
      </c>
    </row>
    <row r="42" spans="1:13" ht="12.75">
      <c r="A42" s="1" t="s">
        <v>74</v>
      </c>
      <c r="B42" s="1">
        <v>0</v>
      </c>
      <c r="C42" s="1">
        <v>0</v>
      </c>
      <c r="D42" s="1">
        <v>0</v>
      </c>
      <c r="E42" s="1">
        <v>0</v>
      </c>
      <c r="F42" s="1">
        <v>0</v>
      </c>
      <c r="G42" s="1">
        <v>0</v>
      </c>
      <c r="H42" s="1">
        <v>0</v>
      </c>
      <c r="I42" s="1">
        <v>0</v>
      </c>
      <c r="J42" s="1">
        <v>0</v>
      </c>
      <c r="K42" s="1">
        <v>0</v>
      </c>
      <c r="L42" s="1">
        <v>0</v>
      </c>
      <c r="M42" s="1">
        <v>5819</v>
      </c>
    </row>
    <row r="43" spans="1:13" ht="12.75">
      <c r="A43" s="1" t="s">
        <v>75</v>
      </c>
      <c r="B43" s="1">
        <v>0</v>
      </c>
      <c r="C43" s="1">
        <v>0</v>
      </c>
      <c r="D43" s="1">
        <v>0</v>
      </c>
      <c r="E43" s="1">
        <v>0</v>
      </c>
      <c r="F43" s="1">
        <v>0</v>
      </c>
      <c r="G43" s="1">
        <v>0</v>
      </c>
      <c r="H43" s="1">
        <v>0</v>
      </c>
      <c r="I43" s="1">
        <v>0</v>
      </c>
      <c r="J43" s="1">
        <v>0</v>
      </c>
      <c r="K43" s="1">
        <v>0</v>
      </c>
      <c r="L43" s="1">
        <v>0</v>
      </c>
      <c r="M43" s="1">
        <v>0</v>
      </c>
    </row>
    <row r="44" spans="1:13" ht="12.75">
      <c r="A44" s="1" t="s">
        <v>201</v>
      </c>
      <c r="B44" s="1">
        <v>0</v>
      </c>
      <c r="C44" s="1">
        <v>0</v>
      </c>
      <c r="D44" s="1">
        <v>0</v>
      </c>
      <c r="E44" s="1">
        <v>0</v>
      </c>
      <c r="F44" s="1">
        <v>0</v>
      </c>
      <c r="G44" s="1">
        <v>0</v>
      </c>
      <c r="H44" s="1">
        <v>0</v>
      </c>
      <c r="I44" s="1">
        <v>0</v>
      </c>
      <c r="J44" s="1">
        <v>0</v>
      </c>
      <c r="K44" s="1">
        <v>0</v>
      </c>
      <c r="L44" s="1">
        <v>0</v>
      </c>
      <c r="M44" s="1">
        <v>0</v>
      </c>
    </row>
    <row r="45" spans="1:13" ht="12.75">
      <c r="A45" s="1" t="s">
        <v>202</v>
      </c>
      <c r="B45" s="1">
        <v>448039</v>
      </c>
      <c r="C45" s="1">
        <v>0</v>
      </c>
      <c r="D45" s="1">
        <v>826497</v>
      </c>
      <c r="E45" s="1">
        <v>2298189</v>
      </c>
      <c r="F45" s="1">
        <v>37</v>
      </c>
      <c r="G45" s="1">
        <v>928657</v>
      </c>
      <c r="H45" s="1">
        <v>0</v>
      </c>
      <c r="I45" s="1">
        <v>0</v>
      </c>
      <c r="J45" s="1">
        <v>0</v>
      </c>
      <c r="K45" s="1">
        <v>0</v>
      </c>
      <c r="L45" s="1">
        <v>0</v>
      </c>
      <c r="M45" s="1">
        <v>4501419</v>
      </c>
    </row>
    <row r="46" spans="1:13" ht="12.75">
      <c r="A46" s="1" t="s">
        <v>203</v>
      </c>
      <c r="B46" s="1">
        <v>21533</v>
      </c>
      <c r="C46" s="1">
        <v>813418</v>
      </c>
      <c r="D46" s="1">
        <v>621122</v>
      </c>
      <c r="E46" s="1">
        <v>9928306</v>
      </c>
      <c r="F46" s="1">
        <v>1942990</v>
      </c>
      <c r="G46" s="1">
        <v>51</v>
      </c>
      <c r="H46" s="1">
        <v>0</v>
      </c>
      <c r="I46" s="1">
        <v>138211</v>
      </c>
      <c r="J46" s="1">
        <v>7111</v>
      </c>
      <c r="K46" s="1">
        <v>81155</v>
      </c>
      <c r="L46" s="1">
        <v>0</v>
      </c>
      <c r="M46" s="1">
        <v>13553897</v>
      </c>
    </row>
    <row r="47" spans="1:13" ht="12.75">
      <c r="A47" s="1" t="s">
        <v>204</v>
      </c>
      <c r="B47" s="1">
        <v>0</v>
      </c>
      <c r="C47" s="1">
        <v>537134</v>
      </c>
      <c r="D47" s="1">
        <v>0</v>
      </c>
      <c r="E47" s="1">
        <v>17360</v>
      </c>
      <c r="F47" s="1">
        <v>0</v>
      </c>
      <c r="G47" s="1">
        <v>10</v>
      </c>
      <c r="H47" s="1">
        <v>0</v>
      </c>
      <c r="I47" s="1">
        <v>0</v>
      </c>
      <c r="J47" s="1">
        <v>150</v>
      </c>
      <c r="K47" s="1">
        <v>2865</v>
      </c>
      <c r="L47" s="1">
        <v>0</v>
      </c>
      <c r="M47" s="1">
        <v>557519</v>
      </c>
    </row>
    <row r="48" spans="1:13" ht="12.75">
      <c r="A48" s="1" t="s">
        <v>205</v>
      </c>
      <c r="B48" s="1">
        <v>750504</v>
      </c>
      <c r="C48" s="1">
        <v>2196560</v>
      </c>
      <c r="D48" s="1">
        <v>3200538</v>
      </c>
      <c r="E48" s="1">
        <v>27407193</v>
      </c>
      <c r="F48" s="1">
        <v>10952890</v>
      </c>
      <c r="G48" s="1">
        <v>373426</v>
      </c>
      <c r="H48" s="1">
        <v>0</v>
      </c>
      <c r="I48" s="1">
        <v>0</v>
      </c>
      <c r="J48" s="1">
        <v>0</v>
      </c>
      <c r="K48" s="1">
        <v>0</v>
      </c>
      <c r="L48" s="1">
        <v>0</v>
      </c>
      <c r="M48" s="1">
        <v>44881111</v>
      </c>
    </row>
    <row r="49" spans="1:13" ht="12.75">
      <c r="A49" s="1" t="s">
        <v>206</v>
      </c>
      <c r="B49" s="1">
        <v>56948</v>
      </c>
      <c r="C49" s="1">
        <v>0</v>
      </c>
      <c r="D49" s="1">
        <v>727466</v>
      </c>
      <c r="E49" s="1">
        <v>3682742</v>
      </c>
      <c r="F49" s="1">
        <v>39681</v>
      </c>
      <c r="G49" s="1">
        <v>43492</v>
      </c>
      <c r="H49" s="1">
        <v>0</v>
      </c>
      <c r="I49" s="1">
        <v>0</v>
      </c>
      <c r="J49" s="1">
        <v>0</v>
      </c>
      <c r="K49" s="1">
        <v>0</v>
      </c>
      <c r="L49" s="1">
        <v>0</v>
      </c>
      <c r="M49" s="1">
        <v>4550329</v>
      </c>
    </row>
    <row r="50" spans="1:13" ht="12.75">
      <c r="A50" s="1" t="s">
        <v>207</v>
      </c>
      <c r="B50" s="1">
        <v>0</v>
      </c>
      <c r="C50" s="1">
        <v>0</v>
      </c>
      <c r="D50" s="1">
        <v>0</v>
      </c>
      <c r="E50" s="1">
        <v>0</v>
      </c>
      <c r="F50" s="1">
        <v>0</v>
      </c>
      <c r="G50" s="1">
        <v>0</v>
      </c>
      <c r="H50" s="1">
        <v>0</v>
      </c>
      <c r="I50" s="1">
        <v>0</v>
      </c>
      <c r="J50" s="1">
        <v>0</v>
      </c>
      <c r="K50" s="1">
        <v>0</v>
      </c>
      <c r="L50" s="1">
        <v>0</v>
      </c>
      <c r="M50" s="1">
        <v>0</v>
      </c>
    </row>
    <row r="51" spans="1:13" ht="12.75">
      <c r="A51" s="1" t="s">
        <v>208</v>
      </c>
      <c r="B51" s="1">
        <v>0</v>
      </c>
      <c r="C51" s="1">
        <v>0</v>
      </c>
      <c r="D51" s="1">
        <v>0</v>
      </c>
      <c r="E51" s="1">
        <v>886909</v>
      </c>
      <c r="F51" s="1">
        <v>11199937</v>
      </c>
      <c r="G51" s="1">
        <v>0</v>
      </c>
      <c r="H51" s="1">
        <v>0</v>
      </c>
      <c r="I51" s="1">
        <v>0</v>
      </c>
      <c r="J51" s="1">
        <v>0</v>
      </c>
      <c r="K51" s="1">
        <v>0</v>
      </c>
      <c r="L51" s="1">
        <v>0</v>
      </c>
      <c r="M51" s="1">
        <v>12086846</v>
      </c>
    </row>
    <row r="52" spans="1:13" ht="12.75">
      <c r="A52" s="1" t="s">
        <v>209</v>
      </c>
      <c r="B52" s="1">
        <v>0</v>
      </c>
      <c r="C52" s="1">
        <v>644251</v>
      </c>
      <c r="D52" s="1">
        <v>91344</v>
      </c>
      <c r="E52" s="1">
        <v>928214</v>
      </c>
      <c r="F52" s="1">
        <v>14367518</v>
      </c>
      <c r="G52" s="1">
        <v>4208</v>
      </c>
      <c r="H52" s="1">
        <v>0</v>
      </c>
      <c r="I52" s="1">
        <v>0</v>
      </c>
      <c r="J52" s="1">
        <v>483983</v>
      </c>
      <c r="K52" s="1">
        <v>0</v>
      </c>
      <c r="L52" s="1">
        <v>0</v>
      </c>
      <c r="M52" s="1">
        <v>16519518</v>
      </c>
    </row>
    <row r="53" spans="1:13" ht="12.75">
      <c r="A53" s="1" t="s">
        <v>210</v>
      </c>
      <c r="B53" s="1">
        <v>0</v>
      </c>
      <c r="C53" s="1">
        <v>0</v>
      </c>
      <c r="D53" s="1">
        <v>0</v>
      </c>
      <c r="E53" s="1">
        <v>0</v>
      </c>
      <c r="F53" s="1">
        <v>9402</v>
      </c>
      <c r="G53" s="1">
        <v>0</v>
      </c>
      <c r="H53" s="1">
        <v>0</v>
      </c>
      <c r="I53" s="1">
        <v>0</v>
      </c>
      <c r="J53" s="1">
        <v>0</v>
      </c>
      <c r="K53" s="1">
        <v>0</v>
      </c>
      <c r="L53" s="1">
        <v>0</v>
      </c>
      <c r="M53" s="1">
        <v>9402</v>
      </c>
    </row>
    <row r="54" spans="1:13" ht="12.75">
      <c r="A54" s="1" t="s">
        <v>211</v>
      </c>
      <c r="B54" s="1">
        <v>0</v>
      </c>
      <c r="C54" s="1">
        <v>0</v>
      </c>
      <c r="D54" s="1">
        <v>0</v>
      </c>
      <c r="E54" s="1">
        <v>0</v>
      </c>
      <c r="F54" s="1">
        <v>14</v>
      </c>
      <c r="G54" s="1">
        <v>0</v>
      </c>
      <c r="H54" s="1">
        <v>0</v>
      </c>
      <c r="I54" s="1">
        <v>0</v>
      </c>
      <c r="J54" s="1">
        <v>10</v>
      </c>
      <c r="K54" s="1">
        <v>0</v>
      </c>
      <c r="L54" s="1">
        <v>0</v>
      </c>
      <c r="M54" s="1">
        <v>24</v>
      </c>
    </row>
    <row r="55" spans="1:13" ht="12.75">
      <c r="A55" s="1" t="s">
        <v>212</v>
      </c>
      <c r="B55" s="1">
        <v>0</v>
      </c>
      <c r="C55" s="1">
        <v>0</v>
      </c>
      <c r="D55" s="1">
        <v>0</v>
      </c>
      <c r="E55" s="1">
        <v>0</v>
      </c>
      <c r="F55" s="1">
        <v>201702</v>
      </c>
      <c r="G55" s="1">
        <v>0</v>
      </c>
      <c r="H55" s="1">
        <v>0</v>
      </c>
      <c r="I55" s="1">
        <v>0</v>
      </c>
      <c r="J55" s="1">
        <v>0</v>
      </c>
      <c r="K55" s="1">
        <v>0</v>
      </c>
      <c r="L55" s="1">
        <v>0</v>
      </c>
      <c r="M55" s="1">
        <v>201702</v>
      </c>
    </row>
    <row r="56" spans="1:13" ht="12.75">
      <c r="A56" s="1" t="s">
        <v>213</v>
      </c>
      <c r="B56" s="1">
        <v>528</v>
      </c>
      <c r="C56" s="1">
        <v>11963</v>
      </c>
      <c r="D56" s="1">
        <v>0</v>
      </c>
      <c r="E56" s="1">
        <v>0</v>
      </c>
      <c r="F56" s="1">
        <v>0</v>
      </c>
      <c r="G56" s="1">
        <v>547</v>
      </c>
      <c r="H56" s="1">
        <v>0</v>
      </c>
      <c r="I56" s="1">
        <v>0</v>
      </c>
      <c r="J56" s="1">
        <v>67</v>
      </c>
      <c r="K56" s="1">
        <v>0</v>
      </c>
      <c r="L56" s="1">
        <v>0</v>
      </c>
      <c r="M56" s="1">
        <v>13105</v>
      </c>
    </row>
    <row r="57" spans="1:13" ht="12.75">
      <c r="A57" s="1" t="s">
        <v>214</v>
      </c>
      <c r="B57" s="1">
        <v>1277552</v>
      </c>
      <c r="C57" s="1">
        <v>4203326</v>
      </c>
      <c r="D57" s="1">
        <v>5466967</v>
      </c>
      <c r="E57" s="1">
        <v>45148913</v>
      </c>
      <c r="F57" s="1">
        <v>38714171</v>
      </c>
      <c r="G57" s="1">
        <v>1350391</v>
      </c>
      <c r="H57" s="1">
        <v>0</v>
      </c>
      <c r="I57" s="1">
        <v>138211</v>
      </c>
      <c r="J57" s="1">
        <v>491321</v>
      </c>
      <c r="K57" s="1">
        <v>84020</v>
      </c>
      <c r="L57" s="1">
        <v>0</v>
      </c>
      <c r="M57" s="1">
        <v>96874872</v>
      </c>
    </row>
    <row r="58" spans="1:13" ht="12.75">
      <c r="A58" s="1" t="s">
        <v>76</v>
      </c>
      <c r="B58" s="1">
        <v>0</v>
      </c>
      <c r="C58" s="1">
        <v>0</v>
      </c>
      <c r="D58" s="1">
        <v>0</v>
      </c>
      <c r="E58" s="1">
        <v>0</v>
      </c>
      <c r="F58" s="1">
        <v>0</v>
      </c>
      <c r="G58" s="1">
        <v>0</v>
      </c>
      <c r="H58" s="1">
        <v>0</v>
      </c>
      <c r="I58" s="1">
        <v>0</v>
      </c>
      <c r="J58" s="1">
        <v>0</v>
      </c>
      <c r="K58" s="1">
        <v>0</v>
      </c>
      <c r="L58" s="1">
        <v>0</v>
      </c>
      <c r="M58" s="1">
        <v>0</v>
      </c>
    </row>
    <row r="59" spans="1:13" ht="12.75">
      <c r="A59" s="1" t="s">
        <v>77</v>
      </c>
      <c r="B59" s="1">
        <v>11956</v>
      </c>
      <c r="C59" s="1">
        <v>0</v>
      </c>
      <c r="D59" s="1">
        <v>76160</v>
      </c>
      <c r="E59" s="1">
        <v>66432</v>
      </c>
      <c r="F59" s="1">
        <v>4</v>
      </c>
      <c r="G59" s="1">
        <v>83179</v>
      </c>
      <c r="H59" s="1">
        <v>0</v>
      </c>
      <c r="I59" s="1">
        <v>258</v>
      </c>
      <c r="J59" s="1">
        <v>0</v>
      </c>
      <c r="K59" s="1">
        <v>0</v>
      </c>
      <c r="L59" s="1">
        <v>0</v>
      </c>
      <c r="M59" s="1">
        <v>237989</v>
      </c>
    </row>
    <row r="60" spans="1:13" ht="12.75">
      <c r="A60" s="1" t="s">
        <v>78</v>
      </c>
      <c r="B60" s="1">
        <v>4543</v>
      </c>
      <c r="C60" s="1">
        <v>124865</v>
      </c>
      <c r="D60" s="1">
        <v>898268</v>
      </c>
      <c r="E60" s="1">
        <v>1634793</v>
      </c>
      <c r="F60" s="1">
        <v>1058486</v>
      </c>
      <c r="G60" s="1">
        <v>5</v>
      </c>
      <c r="H60" s="1">
        <v>0</v>
      </c>
      <c r="I60" s="1">
        <v>104649</v>
      </c>
      <c r="J60" s="1">
        <v>7552</v>
      </c>
      <c r="K60" s="1">
        <v>129690</v>
      </c>
      <c r="L60" s="1">
        <v>0</v>
      </c>
      <c r="M60" s="1">
        <v>3962851</v>
      </c>
    </row>
    <row r="61" spans="1:13" ht="12.75">
      <c r="A61" s="1" t="s">
        <v>79</v>
      </c>
      <c r="B61" s="1">
        <v>0</v>
      </c>
      <c r="C61" s="1">
        <v>188305</v>
      </c>
      <c r="D61" s="1">
        <v>0</v>
      </c>
      <c r="E61" s="1">
        <v>500468</v>
      </c>
      <c r="F61" s="1">
        <v>0</v>
      </c>
      <c r="G61" s="1">
        <v>438</v>
      </c>
      <c r="H61" s="1">
        <v>0</v>
      </c>
      <c r="I61" s="1">
        <v>0</v>
      </c>
      <c r="J61" s="1">
        <v>4515</v>
      </c>
      <c r="K61" s="1">
        <v>69029</v>
      </c>
      <c r="L61" s="1">
        <v>0</v>
      </c>
      <c r="M61" s="1">
        <v>762755</v>
      </c>
    </row>
    <row r="62" spans="1:13" ht="12.75">
      <c r="A62" s="1" t="s">
        <v>80</v>
      </c>
      <c r="B62" s="1">
        <v>11751</v>
      </c>
      <c r="C62" s="1">
        <v>7699</v>
      </c>
      <c r="D62" s="1">
        <v>379721</v>
      </c>
      <c r="E62" s="1">
        <v>1829918</v>
      </c>
      <c r="F62" s="1">
        <v>4745</v>
      </c>
      <c r="G62" s="1">
        <v>84354</v>
      </c>
      <c r="H62" s="1">
        <v>0</v>
      </c>
      <c r="I62" s="1">
        <v>7</v>
      </c>
      <c r="J62" s="1">
        <v>0</v>
      </c>
      <c r="K62" s="1">
        <v>0</v>
      </c>
      <c r="L62" s="1">
        <v>0</v>
      </c>
      <c r="M62" s="1">
        <v>2318195</v>
      </c>
    </row>
    <row r="63" spans="1:13" ht="12.75">
      <c r="A63" s="1" t="s">
        <v>81</v>
      </c>
      <c r="B63" s="1">
        <v>481</v>
      </c>
      <c r="C63" s="1">
        <v>0</v>
      </c>
      <c r="D63" s="1">
        <v>82253</v>
      </c>
      <c r="E63" s="1">
        <v>509983</v>
      </c>
      <c r="F63" s="1">
        <v>121</v>
      </c>
      <c r="G63" s="1">
        <v>8523</v>
      </c>
      <c r="H63" s="1">
        <v>0</v>
      </c>
      <c r="I63" s="1">
        <v>0</v>
      </c>
      <c r="J63" s="1">
        <v>0</v>
      </c>
      <c r="K63" s="1">
        <v>0</v>
      </c>
      <c r="L63" s="1">
        <v>0</v>
      </c>
      <c r="M63" s="1">
        <v>601361</v>
      </c>
    </row>
    <row r="64" spans="1:13" ht="12.75">
      <c r="A64" s="1" t="s">
        <v>82</v>
      </c>
      <c r="B64" s="1">
        <v>0</v>
      </c>
      <c r="C64" s="1">
        <v>0</v>
      </c>
      <c r="D64" s="1">
        <v>0</v>
      </c>
      <c r="E64" s="1">
        <v>0</v>
      </c>
      <c r="F64" s="1">
        <v>0</v>
      </c>
      <c r="G64" s="1">
        <v>0</v>
      </c>
      <c r="H64" s="1">
        <v>0</v>
      </c>
      <c r="I64" s="1">
        <v>0</v>
      </c>
      <c r="J64" s="1">
        <v>0</v>
      </c>
      <c r="K64" s="1">
        <v>0</v>
      </c>
      <c r="L64" s="1">
        <v>0</v>
      </c>
      <c r="M64" s="1">
        <v>0</v>
      </c>
    </row>
    <row r="65" spans="1:13" ht="12.75">
      <c r="A65" s="1" t="s">
        <v>83</v>
      </c>
      <c r="B65" s="1">
        <v>0</v>
      </c>
      <c r="C65" s="1">
        <v>0</v>
      </c>
      <c r="D65" s="1">
        <v>0</v>
      </c>
      <c r="E65" s="1">
        <v>49770</v>
      </c>
      <c r="F65" s="1">
        <v>354</v>
      </c>
      <c r="G65" s="1">
        <v>0</v>
      </c>
      <c r="H65" s="1">
        <v>0</v>
      </c>
      <c r="I65" s="1">
        <v>0</v>
      </c>
      <c r="J65" s="1">
        <v>0</v>
      </c>
      <c r="K65" s="1">
        <v>0</v>
      </c>
      <c r="L65" s="1">
        <v>0</v>
      </c>
      <c r="M65" s="1">
        <v>50124</v>
      </c>
    </row>
    <row r="66" spans="1:13" ht="12.75">
      <c r="A66" s="1" t="s">
        <v>84</v>
      </c>
      <c r="B66" s="1">
        <v>0</v>
      </c>
      <c r="C66" s="1">
        <v>1272</v>
      </c>
      <c r="D66" s="1">
        <v>6397</v>
      </c>
      <c r="E66" s="1">
        <v>376</v>
      </c>
      <c r="F66" s="1">
        <v>26781</v>
      </c>
      <c r="G66" s="1">
        <v>10</v>
      </c>
      <c r="H66" s="1">
        <v>0</v>
      </c>
      <c r="I66" s="1">
        <v>522</v>
      </c>
      <c r="J66" s="1">
        <v>768</v>
      </c>
      <c r="K66" s="1">
        <v>0</v>
      </c>
      <c r="L66" s="1">
        <v>0</v>
      </c>
      <c r="M66" s="1">
        <v>36126</v>
      </c>
    </row>
    <row r="67" spans="1:13" ht="12.75">
      <c r="A67" s="1" t="s">
        <v>85</v>
      </c>
      <c r="B67" s="1">
        <v>0</v>
      </c>
      <c r="C67" s="1">
        <v>0</v>
      </c>
      <c r="D67" s="1">
        <v>0</v>
      </c>
      <c r="E67" s="1">
        <v>0</v>
      </c>
      <c r="F67" s="1">
        <v>5</v>
      </c>
      <c r="G67" s="1">
        <v>0</v>
      </c>
      <c r="H67" s="1">
        <v>0</v>
      </c>
      <c r="I67" s="1">
        <v>0</v>
      </c>
      <c r="J67" s="1">
        <v>0</v>
      </c>
      <c r="K67" s="1">
        <v>0</v>
      </c>
      <c r="L67" s="1">
        <v>0</v>
      </c>
      <c r="M67" s="1">
        <v>5</v>
      </c>
    </row>
    <row r="68" spans="1:13" ht="12.75">
      <c r="A68" s="1" t="s">
        <v>86</v>
      </c>
      <c r="B68" s="1">
        <v>0</v>
      </c>
      <c r="C68" s="1">
        <v>0</v>
      </c>
      <c r="D68" s="1">
        <v>0</v>
      </c>
      <c r="E68" s="1">
        <v>0</v>
      </c>
      <c r="F68" s="1">
        <v>2</v>
      </c>
      <c r="G68" s="1">
        <v>0</v>
      </c>
      <c r="H68" s="1">
        <v>0</v>
      </c>
      <c r="I68" s="1">
        <v>0</v>
      </c>
      <c r="J68" s="1">
        <v>23</v>
      </c>
      <c r="K68" s="1">
        <v>0</v>
      </c>
      <c r="L68" s="1">
        <v>0</v>
      </c>
      <c r="M68" s="1">
        <v>25</v>
      </c>
    </row>
    <row r="69" spans="1:13" ht="12.75">
      <c r="A69" s="1" t="s">
        <v>87</v>
      </c>
      <c r="B69" s="1">
        <v>0</v>
      </c>
      <c r="C69" s="1">
        <v>0</v>
      </c>
      <c r="D69" s="1">
        <v>0</v>
      </c>
      <c r="E69" s="1">
        <v>0</v>
      </c>
      <c r="F69" s="1">
        <v>15</v>
      </c>
      <c r="G69" s="1">
        <v>0</v>
      </c>
      <c r="H69" s="1">
        <v>0</v>
      </c>
      <c r="I69" s="1">
        <v>0</v>
      </c>
      <c r="J69" s="1">
        <v>0</v>
      </c>
      <c r="K69" s="1">
        <v>0</v>
      </c>
      <c r="L69" s="1">
        <v>0</v>
      </c>
      <c r="M69" s="1">
        <v>15</v>
      </c>
    </row>
    <row r="70" spans="1:13" ht="12.75">
      <c r="A70" s="1" t="s">
        <v>88</v>
      </c>
      <c r="B70" s="1">
        <v>8</v>
      </c>
      <c r="C70" s="1">
        <v>49</v>
      </c>
      <c r="D70" s="1">
        <v>82367</v>
      </c>
      <c r="E70" s="1">
        <v>0</v>
      </c>
      <c r="F70" s="1">
        <v>0</v>
      </c>
      <c r="G70" s="1">
        <v>15</v>
      </c>
      <c r="H70" s="1">
        <v>0</v>
      </c>
      <c r="I70" s="1">
        <v>613</v>
      </c>
      <c r="J70" s="1">
        <v>132</v>
      </c>
      <c r="K70" s="1">
        <v>0</v>
      </c>
      <c r="L70" s="1">
        <v>0</v>
      </c>
      <c r="M70" s="1">
        <v>83184</v>
      </c>
    </row>
    <row r="71" spans="1:13" ht="12.75">
      <c r="A71" s="1" t="s">
        <v>22</v>
      </c>
      <c r="B71" s="1">
        <v>28739</v>
      </c>
      <c r="C71" s="1">
        <v>322190</v>
      </c>
      <c r="D71" s="1">
        <v>1525166</v>
      </c>
      <c r="E71" s="1">
        <v>4591740</v>
      </c>
      <c r="F71" s="1">
        <v>1090513</v>
      </c>
      <c r="G71" s="1">
        <v>176524</v>
      </c>
      <c r="H71" s="1">
        <v>0</v>
      </c>
      <c r="I71" s="1">
        <v>106049</v>
      </c>
      <c r="J71" s="1">
        <v>12990</v>
      </c>
      <c r="K71" s="1">
        <v>198719</v>
      </c>
      <c r="L71" s="1">
        <v>0</v>
      </c>
      <c r="M71" s="1">
        <v>8052630</v>
      </c>
    </row>
    <row r="72" spans="1:13" ht="12.75">
      <c r="A72" s="1" t="s">
        <v>89</v>
      </c>
      <c r="B72" s="1">
        <v>0</v>
      </c>
      <c r="C72" s="1">
        <v>0</v>
      </c>
      <c r="D72" s="1">
        <v>0</v>
      </c>
      <c r="E72" s="1">
        <v>0</v>
      </c>
      <c r="F72" s="1">
        <v>0</v>
      </c>
      <c r="G72" s="1">
        <v>0</v>
      </c>
      <c r="H72" s="1">
        <v>0</v>
      </c>
      <c r="I72" s="1">
        <v>0</v>
      </c>
      <c r="J72" s="1">
        <v>0</v>
      </c>
      <c r="K72" s="1">
        <v>0</v>
      </c>
      <c r="L72" s="1">
        <v>0</v>
      </c>
      <c r="M72" s="1">
        <v>0</v>
      </c>
    </row>
    <row r="73" spans="1:13" ht="12.75">
      <c r="A73" s="1" t="s">
        <v>90</v>
      </c>
      <c r="B73" s="1">
        <v>0</v>
      </c>
      <c r="C73" s="1">
        <v>0</v>
      </c>
      <c r="D73" s="1">
        <v>0</v>
      </c>
      <c r="E73" s="1">
        <v>1845</v>
      </c>
      <c r="F73" s="1">
        <v>0</v>
      </c>
      <c r="G73" s="1">
        <v>0</v>
      </c>
      <c r="H73" s="1">
        <v>0</v>
      </c>
      <c r="I73" s="1">
        <v>301</v>
      </c>
      <c r="J73" s="1">
        <v>1</v>
      </c>
      <c r="K73" s="1">
        <v>0</v>
      </c>
      <c r="L73" s="1">
        <v>0</v>
      </c>
      <c r="M73" s="1">
        <v>2147</v>
      </c>
    </row>
    <row r="74" spans="1:13" ht="12.75">
      <c r="A74" s="1" t="s">
        <v>91</v>
      </c>
      <c r="B74" s="1">
        <v>0</v>
      </c>
      <c r="C74" s="1">
        <v>0</v>
      </c>
      <c r="D74" s="1">
        <v>0</v>
      </c>
      <c r="E74" s="1">
        <v>0</v>
      </c>
      <c r="F74" s="1">
        <v>0</v>
      </c>
      <c r="G74" s="1">
        <v>0</v>
      </c>
      <c r="H74" s="1">
        <v>0</v>
      </c>
      <c r="I74" s="1">
        <v>0</v>
      </c>
      <c r="J74" s="1">
        <v>0</v>
      </c>
      <c r="K74" s="1">
        <v>0</v>
      </c>
      <c r="L74" s="1">
        <v>0</v>
      </c>
      <c r="M74" s="1">
        <v>0</v>
      </c>
    </row>
    <row r="75" spans="1:13" ht="12.75">
      <c r="A75" s="1" t="s">
        <v>92</v>
      </c>
      <c r="B75" s="1">
        <v>0</v>
      </c>
      <c r="C75" s="1">
        <v>0</v>
      </c>
      <c r="D75" s="1">
        <v>0</v>
      </c>
      <c r="E75" s="1">
        <v>0</v>
      </c>
      <c r="F75" s="1">
        <v>0</v>
      </c>
      <c r="G75" s="1">
        <v>0</v>
      </c>
      <c r="H75" s="1">
        <v>0</v>
      </c>
      <c r="I75" s="1">
        <v>0</v>
      </c>
      <c r="J75" s="1">
        <v>0</v>
      </c>
      <c r="K75" s="1">
        <v>0</v>
      </c>
      <c r="L75" s="1">
        <v>0</v>
      </c>
      <c r="M75" s="1">
        <v>0</v>
      </c>
    </row>
    <row r="76" spans="1:13" ht="12.75">
      <c r="A76" s="1" t="s">
        <v>215</v>
      </c>
      <c r="B76" s="1">
        <v>0</v>
      </c>
      <c r="C76" s="1">
        <v>0</v>
      </c>
      <c r="D76" s="1">
        <v>0</v>
      </c>
      <c r="E76" s="1">
        <v>0</v>
      </c>
      <c r="F76" s="1">
        <v>0</v>
      </c>
      <c r="G76" s="1">
        <v>0</v>
      </c>
      <c r="H76" s="1">
        <v>0</v>
      </c>
      <c r="I76" s="1">
        <v>0</v>
      </c>
      <c r="J76" s="1">
        <v>0</v>
      </c>
      <c r="K76" s="1">
        <v>0</v>
      </c>
      <c r="L76" s="1">
        <v>0</v>
      </c>
      <c r="M76" s="1">
        <v>0</v>
      </c>
    </row>
    <row r="77" spans="1:13" ht="12.75">
      <c r="A77" s="1" t="s">
        <v>216</v>
      </c>
      <c r="B77" s="1">
        <v>0</v>
      </c>
      <c r="C77" s="1">
        <v>0</v>
      </c>
      <c r="D77" s="1">
        <v>159288</v>
      </c>
      <c r="E77" s="1">
        <v>0</v>
      </c>
      <c r="F77" s="1">
        <v>0</v>
      </c>
      <c r="G77" s="1">
        <v>0</v>
      </c>
      <c r="H77" s="1">
        <v>0</v>
      </c>
      <c r="I77" s="1">
        <v>0</v>
      </c>
      <c r="J77" s="1">
        <v>0</v>
      </c>
      <c r="K77" s="1">
        <v>0</v>
      </c>
      <c r="L77" s="1">
        <v>0</v>
      </c>
      <c r="M77" s="1">
        <v>159288</v>
      </c>
    </row>
    <row r="78" spans="1:13" ht="12.75">
      <c r="A78" s="1" t="s">
        <v>217</v>
      </c>
      <c r="B78" s="1">
        <v>0</v>
      </c>
      <c r="C78" s="1">
        <v>0</v>
      </c>
      <c r="D78" s="1">
        <v>3105247</v>
      </c>
      <c r="E78" s="1">
        <v>0</v>
      </c>
      <c r="F78" s="1">
        <v>0</v>
      </c>
      <c r="G78" s="1">
        <v>0</v>
      </c>
      <c r="H78" s="1">
        <v>0</v>
      </c>
      <c r="I78" s="1">
        <v>0</v>
      </c>
      <c r="J78" s="1">
        <v>0</v>
      </c>
      <c r="K78" s="1">
        <v>0</v>
      </c>
      <c r="L78" s="1">
        <v>0</v>
      </c>
      <c r="M78" s="1">
        <v>3105247</v>
      </c>
    </row>
    <row r="79" spans="1:13" ht="12.75">
      <c r="A79" s="1" t="s">
        <v>218</v>
      </c>
      <c r="B79" s="1">
        <v>1256019</v>
      </c>
      <c r="C79" s="1">
        <v>2852773</v>
      </c>
      <c r="D79" s="1">
        <v>104211</v>
      </c>
      <c r="E79" s="1">
        <v>25786369</v>
      </c>
      <c r="F79" s="1">
        <v>0</v>
      </c>
      <c r="G79" s="1">
        <v>0</v>
      </c>
      <c r="H79" s="1">
        <v>0</v>
      </c>
      <c r="I79" s="1">
        <v>0</v>
      </c>
      <c r="J79" s="1">
        <v>0</v>
      </c>
      <c r="K79" s="1">
        <v>0</v>
      </c>
      <c r="L79" s="1">
        <v>0</v>
      </c>
      <c r="M79" s="1">
        <v>29999372</v>
      </c>
    </row>
    <row r="80" spans="1:13" ht="12.75">
      <c r="A80" s="1" t="s">
        <v>219</v>
      </c>
      <c r="B80" s="1">
        <v>0</v>
      </c>
      <c r="C80" s="1">
        <v>0</v>
      </c>
      <c r="D80" s="1">
        <v>793895</v>
      </c>
      <c r="E80" s="1">
        <v>849350</v>
      </c>
      <c r="F80" s="1">
        <v>12399250</v>
      </c>
      <c r="G80" s="1">
        <v>0</v>
      </c>
      <c r="H80" s="1">
        <v>0</v>
      </c>
      <c r="I80" s="1">
        <v>0</v>
      </c>
      <c r="J80" s="1">
        <v>0</v>
      </c>
      <c r="K80" s="1">
        <v>0</v>
      </c>
      <c r="L80" s="1">
        <v>0</v>
      </c>
      <c r="M80" s="1">
        <v>14042495</v>
      </c>
    </row>
    <row r="81" spans="1:13" ht="12.75">
      <c r="A81" s="1" t="s">
        <v>220</v>
      </c>
      <c r="B81" s="1">
        <v>0</v>
      </c>
      <c r="C81" s="1">
        <v>0</v>
      </c>
      <c r="D81" s="1">
        <v>0</v>
      </c>
      <c r="E81" s="1">
        <v>0</v>
      </c>
      <c r="F81" s="1">
        <v>0</v>
      </c>
      <c r="G81" s="1">
        <v>0</v>
      </c>
      <c r="H81" s="1">
        <v>0</v>
      </c>
      <c r="I81" s="1">
        <v>0</v>
      </c>
      <c r="J81" s="1">
        <v>0</v>
      </c>
      <c r="K81" s="1">
        <v>0</v>
      </c>
      <c r="L81" s="1">
        <v>0</v>
      </c>
      <c r="M81" s="1">
        <v>0</v>
      </c>
    </row>
    <row r="82" spans="1:13" ht="12.75">
      <c r="A82" s="1" t="s">
        <v>221</v>
      </c>
      <c r="B82" s="1">
        <v>0</v>
      </c>
      <c r="C82" s="1">
        <v>0</v>
      </c>
      <c r="D82" s="1">
        <v>181773</v>
      </c>
      <c r="E82" s="1">
        <v>0</v>
      </c>
      <c r="F82" s="1">
        <v>113914</v>
      </c>
      <c r="G82" s="1">
        <v>0</v>
      </c>
      <c r="H82" s="1">
        <v>0</v>
      </c>
      <c r="I82" s="1">
        <v>0</v>
      </c>
      <c r="J82" s="1">
        <v>0</v>
      </c>
      <c r="K82" s="1">
        <v>0</v>
      </c>
      <c r="L82" s="1">
        <v>0</v>
      </c>
      <c r="M82" s="1">
        <v>295687</v>
      </c>
    </row>
    <row r="83" spans="1:13" ht="12.75">
      <c r="A83" s="1" t="s">
        <v>222</v>
      </c>
      <c r="B83" s="1">
        <v>0</v>
      </c>
      <c r="C83" s="1">
        <v>0</v>
      </c>
      <c r="D83" s="1">
        <v>183140</v>
      </c>
      <c r="E83" s="1">
        <v>0</v>
      </c>
      <c r="F83" s="1">
        <v>841234</v>
      </c>
      <c r="G83" s="1">
        <v>0</v>
      </c>
      <c r="H83" s="1">
        <v>0</v>
      </c>
      <c r="I83" s="1">
        <v>0</v>
      </c>
      <c r="J83" s="1">
        <v>12656</v>
      </c>
      <c r="K83" s="1">
        <v>0</v>
      </c>
      <c r="L83" s="1">
        <v>0</v>
      </c>
      <c r="M83" s="1">
        <v>1037030</v>
      </c>
    </row>
    <row r="84" spans="1:13" ht="12.75">
      <c r="A84" s="1" t="s">
        <v>223</v>
      </c>
      <c r="B84" s="1">
        <v>0</v>
      </c>
      <c r="C84" s="1">
        <v>0</v>
      </c>
      <c r="D84" s="1">
        <v>0</v>
      </c>
      <c r="E84" s="1">
        <v>8567529</v>
      </c>
      <c r="F84" s="1">
        <v>0</v>
      </c>
      <c r="G84" s="1">
        <v>1350330</v>
      </c>
      <c r="H84" s="1">
        <v>0</v>
      </c>
      <c r="I84" s="1">
        <v>0</v>
      </c>
      <c r="J84" s="1">
        <v>471404</v>
      </c>
      <c r="K84" s="1">
        <v>0</v>
      </c>
      <c r="L84" s="1">
        <v>0</v>
      </c>
      <c r="M84" s="1">
        <v>10389263</v>
      </c>
    </row>
    <row r="85" spans="1:13" ht="12.75">
      <c r="A85" s="1" t="s">
        <v>224</v>
      </c>
      <c r="B85" s="1">
        <v>0</v>
      </c>
      <c r="C85" s="1">
        <v>0</v>
      </c>
      <c r="D85" s="1">
        <v>0</v>
      </c>
      <c r="E85" s="1">
        <v>0</v>
      </c>
      <c r="F85" s="1">
        <v>57412</v>
      </c>
      <c r="G85" s="1">
        <v>0</v>
      </c>
      <c r="H85" s="1">
        <v>0</v>
      </c>
      <c r="I85" s="1">
        <v>0</v>
      </c>
      <c r="J85" s="1">
        <v>0</v>
      </c>
      <c r="K85" s="1">
        <v>0</v>
      </c>
      <c r="L85" s="1">
        <v>0</v>
      </c>
      <c r="M85" s="1">
        <v>57412</v>
      </c>
    </row>
    <row r="86" spans="1:13" ht="12.75">
      <c r="A86" s="1" t="s">
        <v>225</v>
      </c>
      <c r="B86" s="1">
        <v>0</v>
      </c>
      <c r="C86" s="1">
        <v>0</v>
      </c>
      <c r="D86" s="1">
        <v>318291</v>
      </c>
      <c r="E86" s="1">
        <v>0</v>
      </c>
      <c r="F86" s="1">
        <v>23359372</v>
      </c>
      <c r="G86" s="1">
        <v>0</v>
      </c>
      <c r="H86" s="1">
        <v>0</v>
      </c>
      <c r="I86" s="1">
        <v>0</v>
      </c>
      <c r="J86" s="1">
        <v>0</v>
      </c>
      <c r="K86" s="1">
        <v>0</v>
      </c>
      <c r="L86" s="1">
        <v>0</v>
      </c>
      <c r="M86" s="1">
        <v>23677663</v>
      </c>
    </row>
    <row r="87" spans="1:13" ht="12.75">
      <c r="A87" s="1" t="s">
        <v>227</v>
      </c>
      <c r="B87" s="1">
        <v>0</v>
      </c>
      <c r="C87" s="1">
        <v>0</v>
      </c>
      <c r="D87" s="1">
        <v>0</v>
      </c>
      <c r="E87" s="1">
        <v>0</v>
      </c>
      <c r="F87" s="1">
        <v>0</v>
      </c>
      <c r="G87" s="1">
        <v>0</v>
      </c>
      <c r="H87" s="1">
        <v>0</v>
      </c>
      <c r="I87" s="1">
        <v>0</v>
      </c>
      <c r="J87" s="1">
        <v>0</v>
      </c>
      <c r="K87" s="1">
        <v>0</v>
      </c>
      <c r="L87" s="1">
        <v>0</v>
      </c>
      <c r="M87" s="1">
        <v>0</v>
      </c>
    </row>
    <row r="88" spans="1:13" ht="12.75">
      <c r="A88" s="1" t="s">
        <v>226</v>
      </c>
      <c r="B88" s="1">
        <v>21533</v>
      </c>
      <c r="C88" s="1">
        <v>813418</v>
      </c>
      <c r="D88" s="1">
        <v>621122</v>
      </c>
      <c r="E88" s="1">
        <v>9928306</v>
      </c>
      <c r="F88" s="1">
        <v>1942990</v>
      </c>
      <c r="G88" s="1">
        <v>51</v>
      </c>
      <c r="H88" s="1">
        <v>0</v>
      </c>
      <c r="I88" s="1">
        <v>138211</v>
      </c>
      <c r="J88" s="1">
        <v>7111</v>
      </c>
      <c r="K88" s="1">
        <v>81155</v>
      </c>
      <c r="L88" s="1">
        <v>0</v>
      </c>
      <c r="M88" s="1">
        <v>13553897</v>
      </c>
    </row>
    <row r="89" spans="1:13" ht="12.75">
      <c r="A89" s="1" t="s">
        <v>228</v>
      </c>
      <c r="B89" s="1">
        <v>0</v>
      </c>
      <c r="C89" s="1">
        <v>537134</v>
      </c>
      <c r="D89" s="1">
        <v>0</v>
      </c>
      <c r="E89" s="1">
        <v>17360</v>
      </c>
      <c r="F89" s="1">
        <v>0</v>
      </c>
      <c r="G89" s="1">
        <v>10</v>
      </c>
      <c r="H89" s="1">
        <v>0</v>
      </c>
      <c r="I89" s="1">
        <v>0</v>
      </c>
      <c r="J89" s="1">
        <v>150</v>
      </c>
      <c r="K89" s="1">
        <v>2865</v>
      </c>
      <c r="L89" s="1">
        <v>0</v>
      </c>
      <c r="M89" s="1">
        <v>557519</v>
      </c>
    </row>
    <row r="90" spans="1:13" ht="12.75">
      <c r="A90" s="1" t="s">
        <v>229</v>
      </c>
      <c r="B90" s="1">
        <v>1277552</v>
      </c>
      <c r="C90" s="1">
        <v>4203325</v>
      </c>
      <c r="D90" s="1">
        <v>5466967</v>
      </c>
      <c r="E90" s="1">
        <v>45148914</v>
      </c>
      <c r="F90" s="1">
        <v>38714172</v>
      </c>
      <c r="G90" s="1">
        <v>1350391</v>
      </c>
      <c r="H90" s="1">
        <v>0</v>
      </c>
      <c r="I90" s="1">
        <v>138211</v>
      </c>
      <c r="J90" s="1">
        <v>491321</v>
      </c>
      <c r="K90" s="1">
        <v>84020</v>
      </c>
      <c r="L90" s="1">
        <v>0</v>
      </c>
      <c r="M90" s="1">
        <v>96874873</v>
      </c>
    </row>
    <row r="91" spans="1:13" ht="12.75">
      <c r="A91" s="1" t="s">
        <v>93</v>
      </c>
      <c r="B91" s="1">
        <v>0</v>
      </c>
      <c r="C91" s="1">
        <v>0</v>
      </c>
      <c r="D91" s="1">
        <v>0</v>
      </c>
      <c r="E91" s="1">
        <v>0</v>
      </c>
      <c r="F91" s="1">
        <v>0</v>
      </c>
      <c r="G91" s="1">
        <v>0</v>
      </c>
      <c r="H91" s="1">
        <v>0</v>
      </c>
      <c r="I91" s="1">
        <v>0</v>
      </c>
      <c r="J91" s="1">
        <v>0</v>
      </c>
      <c r="K91" s="1">
        <v>0</v>
      </c>
      <c r="L91" s="1">
        <v>0</v>
      </c>
      <c r="M91" s="1">
        <v>0</v>
      </c>
    </row>
    <row r="92" spans="1:13" ht="12.75">
      <c r="A92" s="1" t="s">
        <v>94</v>
      </c>
      <c r="B92" s="1">
        <v>0</v>
      </c>
      <c r="C92" s="1">
        <v>0</v>
      </c>
      <c r="D92" s="1">
        <v>5412</v>
      </c>
      <c r="E92" s="1">
        <v>0</v>
      </c>
      <c r="F92" s="1">
        <v>0</v>
      </c>
      <c r="G92" s="1">
        <v>0</v>
      </c>
      <c r="H92" s="1">
        <v>0</v>
      </c>
      <c r="I92" s="1">
        <v>0</v>
      </c>
      <c r="J92" s="1">
        <v>0</v>
      </c>
      <c r="K92" s="1">
        <v>0</v>
      </c>
      <c r="L92" s="1">
        <v>0</v>
      </c>
      <c r="M92" s="1">
        <v>5412</v>
      </c>
    </row>
    <row r="93" spans="1:13" ht="12.75">
      <c r="A93" s="1" t="s">
        <v>95</v>
      </c>
      <c r="B93" s="1">
        <v>0</v>
      </c>
      <c r="C93" s="1">
        <v>0</v>
      </c>
      <c r="D93" s="1">
        <v>424854</v>
      </c>
      <c r="E93" s="1">
        <v>0</v>
      </c>
      <c r="F93" s="1">
        <v>0</v>
      </c>
      <c r="G93" s="1">
        <v>0</v>
      </c>
      <c r="H93" s="1">
        <v>0</v>
      </c>
      <c r="I93" s="1">
        <v>0</v>
      </c>
      <c r="J93" s="1">
        <v>0</v>
      </c>
      <c r="K93" s="1">
        <v>0</v>
      </c>
      <c r="L93" s="1">
        <v>0</v>
      </c>
      <c r="M93" s="1">
        <v>424854</v>
      </c>
    </row>
    <row r="94" spans="1:13" ht="12.75">
      <c r="A94" s="1" t="s">
        <v>96</v>
      </c>
      <c r="B94" s="1">
        <v>24196</v>
      </c>
      <c r="C94" s="1">
        <v>9020</v>
      </c>
      <c r="D94" s="1">
        <v>12594</v>
      </c>
      <c r="E94" s="1">
        <v>1942668</v>
      </c>
      <c r="F94" s="1">
        <v>0</v>
      </c>
      <c r="G94" s="1">
        <v>0</v>
      </c>
      <c r="H94" s="1">
        <v>0</v>
      </c>
      <c r="I94" s="1">
        <v>0</v>
      </c>
      <c r="J94" s="1">
        <v>0</v>
      </c>
      <c r="K94" s="1">
        <v>0</v>
      </c>
      <c r="L94" s="1">
        <v>0</v>
      </c>
      <c r="M94" s="1">
        <v>1988478</v>
      </c>
    </row>
    <row r="95" spans="1:13" ht="12.75">
      <c r="A95" s="1" t="s">
        <v>97</v>
      </c>
      <c r="B95" s="1">
        <v>0</v>
      </c>
      <c r="C95" s="1">
        <v>0</v>
      </c>
      <c r="D95" s="1">
        <v>93770</v>
      </c>
      <c r="E95" s="1">
        <v>49016</v>
      </c>
      <c r="F95" s="1">
        <v>21961</v>
      </c>
      <c r="G95" s="1">
        <v>0</v>
      </c>
      <c r="H95" s="1">
        <v>0</v>
      </c>
      <c r="I95" s="1">
        <v>586</v>
      </c>
      <c r="J95" s="1">
        <v>0</v>
      </c>
      <c r="K95" s="1">
        <v>0</v>
      </c>
      <c r="L95" s="1">
        <v>0</v>
      </c>
      <c r="M95" s="1">
        <v>165333</v>
      </c>
    </row>
    <row r="96" spans="1:13" ht="12.75">
      <c r="A96" s="1" t="s">
        <v>98</v>
      </c>
      <c r="B96" s="1">
        <v>0</v>
      </c>
      <c r="C96" s="1">
        <v>0</v>
      </c>
      <c r="D96" s="1">
        <v>0</v>
      </c>
      <c r="E96" s="1">
        <v>0</v>
      </c>
      <c r="F96" s="1">
        <v>0</v>
      </c>
      <c r="G96" s="1">
        <v>0</v>
      </c>
      <c r="H96" s="1">
        <v>0</v>
      </c>
      <c r="I96" s="1">
        <v>23</v>
      </c>
      <c r="J96" s="1">
        <v>0</v>
      </c>
      <c r="K96" s="1">
        <v>0</v>
      </c>
      <c r="L96" s="1">
        <v>0</v>
      </c>
      <c r="M96" s="1">
        <v>23</v>
      </c>
    </row>
    <row r="97" spans="1:13" ht="12.75">
      <c r="A97" s="1" t="s">
        <v>99</v>
      </c>
      <c r="B97" s="1">
        <v>0</v>
      </c>
      <c r="C97" s="1">
        <v>0</v>
      </c>
      <c r="D97" s="1">
        <v>13030</v>
      </c>
      <c r="E97" s="1">
        <v>0</v>
      </c>
      <c r="F97" s="1">
        <v>211</v>
      </c>
      <c r="G97" s="1">
        <v>0</v>
      </c>
      <c r="H97" s="1">
        <v>0</v>
      </c>
      <c r="I97" s="1">
        <v>47</v>
      </c>
      <c r="J97" s="1">
        <v>1</v>
      </c>
      <c r="K97" s="1">
        <v>0</v>
      </c>
      <c r="L97" s="1">
        <v>0</v>
      </c>
      <c r="M97" s="1">
        <v>13289</v>
      </c>
    </row>
    <row r="98" spans="1:13" ht="12.75">
      <c r="A98" s="1" t="s">
        <v>100</v>
      </c>
      <c r="B98" s="1">
        <v>0</v>
      </c>
      <c r="C98" s="1">
        <v>0</v>
      </c>
      <c r="D98" s="1">
        <v>3721</v>
      </c>
      <c r="E98" s="1">
        <v>0</v>
      </c>
      <c r="F98" s="1">
        <v>1689</v>
      </c>
      <c r="G98" s="1">
        <v>0</v>
      </c>
      <c r="H98" s="1">
        <v>0</v>
      </c>
      <c r="I98" s="1">
        <v>937</v>
      </c>
      <c r="J98" s="1">
        <v>11</v>
      </c>
      <c r="K98" s="1">
        <v>0</v>
      </c>
      <c r="L98" s="1">
        <v>0</v>
      </c>
      <c r="M98" s="1">
        <v>6358</v>
      </c>
    </row>
    <row r="99" spans="1:13" ht="12.75">
      <c r="A99" s="1" t="s">
        <v>101</v>
      </c>
      <c r="B99" s="1">
        <v>0</v>
      </c>
      <c r="C99" s="1">
        <v>0</v>
      </c>
      <c r="D99" s="1">
        <v>0</v>
      </c>
      <c r="E99" s="1">
        <v>466640</v>
      </c>
      <c r="F99" s="1">
        <v>0</v>
      </c>
      <c r="G99" s="1">
        <v>176081</v>
      </c>
      <c r="H99" s="1">
        <v>0</v>
      </c>
      <c r="I99" s="1">
        <v>0</v>
      </c>
      <c r="J99" s="1">
        <v>912</v>
      </c>
      <c r="K99" s="1">
        <v>0</v>
      </c>
      <c r="L99" s="1">
        <v>0</v>
      </c>
      <c r="M99" s="1">
        <v>643633</v>
      </c>
    </row>
    <row r="100" spans="1:13" ht="12.75">
      <c r="A100" s="1" t="s">
        <v>102</v>
      </c>
      <c r="B100" s="1">
        <v>0</v>
      </c>
      <c r="C100" s="1">
        <v>0</v>
      </c>
      <c r="D100" s="1">
        <v>0</v>
      </c>
      <c r="E100" s="1">
        <v>0</v>
      </c>
      <c r="F100" s="1">
        <v>107</v>
      </c>
      <c r="G100" s="1">
        <v>0</v>
      </c>
      <c r="H100" s="1">
        <v>0</v>
      </c>
      <c r="I100" s="1">
        <v>108</v>
      </c>
      <c r="J100" s="1">
        <v>0</v>
      </c>
      <c r="K100" s="1">
        <v>0</v>
      </c>
      <c r="L100" s="1">
        <v>0</v>
      </c>
      <c r="M100" s="1">
        <v>215</v>
      </c>
    </row>
    <row r="101" spans="1:13" ht="12.75">
      <c r="A101" s="1" t="s">
        <v>103</v>
      </c>
      <c r="B101" s="1">
        <v>0</v>
      </c>
      <c r="C101" s="1">
        <v>0</v>
      </c>
      <c r="D101" s="1">
        <v>73517</v>
      </c>
      <c r="E101" s="1">
        <v>0</v>
      </c>
      <c r="F101" s="1">
        <v>8059</v>
      </c>
      <c r="G101" s="1">
        <v>0</v>
      </c>
      <c r="H101" s="1">
        <v>0</v>
      </c>
      <c r="I101" s="1">
        <v>0</v>
      </c>
      <c r="J101" s="1">
        <v>0</v>
      </c>
      <c r="K101" s="1">
        <v>0</v>
      </c>
      <c r="L101" s="1">
        <v>0</v>
      </c>
      <c r="M101" s="1">
        <v>81576</v>
      </c>
    </row>
    <row r="102" spans="1:13" ht="12.75">
      <c r="A102" s="1" t="s">
        <v>104</v>
      </c>
      <c r="B102" s="1">
        <v>0</v>
      </c>
      <c r="C102" s="1">
        <v>0</v>
      </c>
      <c r="D102" s="1">
        <v>0</v>
      </c>
      <c r="E102" s="1">
        <v>0</v>
      </c>
      <c r="F102" s="1">
        <v>0</v>
      </c>
      <c r="G102" s="1">
        <v>0</v>
      </c>
      <c r="H102" s="1">
        <v>0</v>
      </c>
      <c r="I102" s="1">
        <v>0</v>
      </c>
      <c r="J102" s="1">
        <v>0</v>
      </c>
      <c r="K102" s="1">
        <v>0</v>
      </c>
      <c r="L102" s="1">
        <v>0</v>
      </c>
      <c r="M102" s="1">
        <v>0</v>
      </c>
    </row>
    <row r="103" spans="1:13" ht="12.75">
      <c r="A103" s="1" t="s">
        <v>105</v>
      </c>
      <c r="B103" s="1">
        <v>4543</v>
      </c>
      <c r="C103" s="1">
        <v>124865</v>
      </c>
      <c r="D103" s="1">
        <v>898268</v>
      </c>
      <c r="E103" s="1">
        <v>1634793</v>
      </c>
      <c r="F103" s="1">
        <v>1058486</v>
      </c>
      <c r="G103" s="1">
        <v>5</v>
      </c>
      <c r="H103" s="1">
        <v>0</v>
      </c>
      <c r="I103" s="1">
        <v>104649</v>
      </c>
      <c r="J103" s="1">
        <v>7552</v>
      </c>
      <c r="K103" s="1">
        <v>129690</v>
      </c>
      <c r="L103" s="1">
        <v>0</v>
      </c>
      <c r="M103" s="1">
        <v>3962851</v>
      </c>
    </row>
    <row r="104" spans="1:13" ht="12.75">
      <c r="A104" s="1" t="s">
        <v>106</v>
      </c>
      <c r="B104" s="1">
        <v>0</v>
      </c>
      <c r="C104" s="1">
        <v>188305</v>
      </c>
      <c r="D104" s="1">
        <v>0</v>
      </c>
      <c r="E104" s="1">
        <v>500468</v>
      </c>
      <c r="F104" s="1">
        <v>0</v>
      </c>
      <c r="G104" s="1">
        <v>438</v>
      </c>
      <c r="H104" s="1">
        <v>0</v>
      </c>
      <c r="I104" s="1">
        <v>0</v>
      </c>
      <c r="J104" s="1">
        <v>4515</v>
      </c>
      <c r="K104" s="1">
        <v>69029</v>
      </c>
      <c r="L104" s="1">
        <v>0</v>
      </c>
      <c r="M104" s="1">
        <v>762755</v>
      </c>
    </row>
    <row r="105" spans="1:13" ht="12.75">
      <c r="A105" s="1" t="s">
        <v>107</v>
      </c>
      <c r="B105" s="1">
        <v>28739</v>
      </c>
      <c r="C105" s="1">
        <v>322190</v>
      </c>
      <c r="D105" s="1">
        <v>1525166</v>
      </c>
      <c r="E105" s="1">
        <v>4593585</v>
      </c>
      <c r="F105" s="1">
        <v>1090513</v>
      </c>
      <c r="G105" s="1">
        <v>176524</v>
      </c>
      <c r="H105" s="1">
        <v>0</v>
      </c>
      <c r="I105" s="1">
        <v>106350</v>
      </c>
      <c r="J105" s="1">
        <v>12991</v>
      </c>
      <c r="K105" s="1">
        <v>198719</v>
      </c>
      <c r="L105" s="1">
        <v>0</v>
      </c>
      <c r="M105" s="1">
        <v>8054777</v>
      </c>
    </row>
    <row r="106" spans="1:13" ht="12.75">
      <c r="A106" s="1" t="s">
        <v>108</v>
      </c>
      <c r="B106" s="1">
        <v>0</v>
      </c>
      <c r="C106" s="1">
        <v>0</v>
      </c>
      <c r="D106" s="1">
        <v>0</v>
      </c>
      <c r="E106" s="1">
        <v>0</v>
      </c>
      <c r="F106" s="1">
        <v>0</v>
      </c>
      <c r="G106" s="1">
        <v>0</v>
      </c>
      <c r="H106" s="1">
        <v>0</v>
      </c>
      <c r="I106" s="1">
        <v>0</v>
      </c>
      <c r="J106" s="1">
        <v>0</v>
      </c>
      <c r="K106" s="1">
        <v>0</v>
      </c>
      <c r="L106" s="1">
        <v>0</v>
      </c>
      <c r="M106" s="1">
        <v>0</v>
      </c>
    </row>
    <row r="107" spans="1:13" ht="12.75">
      <c r="A107" s="1" t="s">
        <v>109</v>
      </c>
      <c r="B107" s="1">
        <v>0</v>
      </c>
      <c r="C107" s="1">
        <v>0</v>
      </c>
      <c r="D107" s="1">
        <v>0</v>
      </c>
      <c r="E107" s="1">
        <v>0</v>
      </c>
      <c r="F107" s="1">
        <v>0</v>
      </c>
      <c r="G107" s="1">
        <v>0</v>
      </c>
      <c r="H107" s="1">
        <v>0</v>
      </c>
      <c r="I107" s="1">
        <v>0</v>
      </c>
      <c r="J107" s="1">
        <v>0</v>
      </c>
      <c r="K107" s="1">
        <v>0</v>
      </c>
      <c r="L107" s="1">
        <v>0</v>
      </c>
      <c r="M107" s="1">
        <v>0</v>
      </c>
    </row>
    <row r="108" spans="1:13" ht="12.75">
      <c r="A108" s="1" t="s">
        <v>110</v>
      </c>
      <c r="B108" s="1">
        <v>10</v>
      </c>
      <c r="C108" s="1">
        <v>199</v>
      </c>
      <c r="D108" s="1">
        <v>232</v>
      </c>
      <c r="E108" s="1">
        <v>429</v>
      </c>
      <c r="F108" s="1">
        <v>602</v>
      </c>
      <c r="G108" s="1">
        <v>30</v>
      </c>
      <c r="H108" s="1">
        <v>0</v>
      </c>
      <c r="I108" s="1">
        <v>103</v>
      </c>
      <c r="J108" s="1">
        <v>14</v>
      </c>
      <c r="K108" s="1">
        <v>31</v>
      </c>
      <c r="L108" s="1">
        <v>0</v>
      </c>
      <c r="M108" s="1">
        <v>1650</v>
      </c>
    </row>
    <row r="109" spans="1:13" ht="12.75">
      <c r="A109" s="1" t="s">
        <v>111</v>
      </c>
      <c r="B109" s="1">
        <v>57</v>
      </c>
      <c r="C109" s="1">
        <v>349</v>
      </c>
      <c r="D109" s="1">
        <v>135</v>
      </c>
      <c r="E109" s="1">
        <v>515</v>
      </c>
      <c r="F109" s="1">
        <v>892</v>
      </c>
      <c r="G109" s="1">
        <v>31</v>
      </c>
      <c r="H109" s="1">
        <v>0</v>
      </c>
      <c r="I109" s="1">
        <v>260</v>
      </c>
      <c r="J109" s="1">
        <v>71</v>
      </c>
      <c r="K109" s="1">
        <v>306</v>
      </c>
      <c r="L109" s="1">
        <v>0</v>
      </c>
      <c r="M109" s="1">
        <v>2616</v>
      </c>
    </row>
    <row r="110" spans="1:13" ht="12.75">
      <c r="A110" s="1" t="s">
        <v>112</v>
      </c>
      <c r="B110" s="1">
        <v>28</v>
      </c>
      <c r="C110" s="1">
        <v>968</v>
      </c>
      <c r="D110" s="1">
        <v>76</v>
      </c>
      <c r="E110" s="1">
        <v>468</v>
      </c>
      <c r="F110" s="1">
        <v>7882</v>
      </c>
      <c r="G110" s="1">
        <v>12</v>
      </c>
      <c r="H110" s="1">
        <v>0</v>
      </c>
      <c r="I110" s="1">
        <v>163</v>
      </c>
      <c r="J110" s="1">
        <v>69</v>
      </c>
      <c r="K110" s="1">
        <v>475</v>
      </c>
      <c r="L110" s="1">
        <v>0</v>
      </c>
      <c r="M110" s="1">
        <v>10141</v>
      </c>
    </row>
    <row r="111" spans="1:13" ht="12.75">
      <c r="A111" s="1" t="s">
        <v>113</v>
      </c>
      <c r="B111" s="1">
        <v>2</v>
      </c>
      <c r="C111" s="1">
        <v>85</v>
      </c>
      <c r="D111" s="1">
        <v>5</v>
      </c>
      <c r="E111" s="1">
        <v>39</v>
      </c>
      <c r="F111" s="1">
        <v>169</v>
      </c>
      <c r="G111" s="1">
        <v>2</v>
      </c>
      <c r="H111" s="1">
        <v>0</v>
      </c>
      <c r="I111" s="1">
        <v>17</v>
      </c>
      <c r="J111" s="1">
        <v>5</v>
      </c>
      <c r="K111" s="1">
        <v>66</v>
      </c>
      <c r="L111" s="1">
        <v>0</v>
      </c>
      <c r="M111" s="1">
        <v>390</v>
      </c>
    </row>
    <row r="112" spans="1:13" ht="12.75">
      <c r="A112" s="1" t="s">
        <v>114</v>
      </c>
      <c r="B112" s="1">
        <v>2</v>
      </c>
      <c r="C112" s="1">
        <v>49</v>
      </c>
      <c r="D112" s="1">
        <v>122</v>
      </c>
      <c r="E112" s="1">
        <v>42</v>
      </c>
      <c r="F112" s="1">
        <v>81</v>
      </c>
      <c r="G112" s="1">
        <v>1</v>
      </c>
      <c r="H112" s="1">
        <v>0</v>
      </c>
      <c r="I112" s="1">
        <v>5</v>
      </c>
      <c r="J112" s="1">
        <v>4</v>
      </c>
      <c r="K112" s="1">
        <v>26</v>
      </c>
      <c r="L112" s="1">
        <v>0</v>
      </c>
      <c r="M112" s="1">
        <v>332</v>
      </c>
    </row>
    <row r="113" spans="1:13" ht="12.75">
      <c r="A113" s="1" t="s">
        <v>115</v>
      </c>
      <c r="B113" s="1">
        <v>99</v>
      </c>
      <c r="C113" s="1">
        <v>1650</v>
      </c>
      <c r="D113" s="1">
        <v>570</v>
      </c>
      <c r="E113" s="1">
        <v>1493</v>
      </c>
      <c r="F113" s="1">
        <v>9626</v>
      </c>
      <c r="G113" s="1">
        <v>76</v>
      </c>
      <c r="H113" s="1">
        <v>0</v>
      </c>
      <c r="I113" s="1">
        <v>548</v>
      </c>
      <c r="J113" s="1">
        <v>163</v>
      </c>
      <c r="K113" s="1">
        <v>904</v>
      </c>
      <c r="L113" s="1">
        <v>0</v>
      </c>
      <c r="M113" s="1">
        <v>15129</v>
      </c>
    </row>
    <row r="114" spans="1:13" ht="12.75">
      <c r="A114" s="1" t="s">
        <v>116</v>
      </c>
      <c r="B114" s="1">
        <v>35</v>
      </c>
      <c r="C114" s="1">
        <v>1602</v>
      </c>
      <c r="D114" s="1">
        <v>237</v>
      </c>
      <c r="E114" s="1">
        <v>996</v>
      </c>
      <c r="F114" s="1">
        <v>2424</v>
      </c>
      <c r="G114" s="1">
        <v>38</v>
      </c>
      <c r="H114" s="1">
        <v>0</v>
      </c>
      <c r="I114" s="1">
        <v>257</v>
      </c>
      <c r="J114" s="1">
        <v>160</v>
      </c>
      <c r="K114" s="1">
        <v>381</v>
      </c>
      <c r="L114" s="1">
        <v>0</v>
      </c>
      <c r="M114" s="1">
        <v>6130</v>
      </c>
    </row>
    <row r="115" spans="1:13" ht="12.75">
      <c r="A115" s="1" t="s">
        <v>117</v>
      </c>
      <c r="B115" s="1">
        <v>21</v>
      </c>
      <c r="C115" s="1">
        <v>365</v>
      </c>
      <c r="D115" s="1">
        <v>334</v>
      </c>
      <c r="E115" s="1">
        <v>189</v>
      </c>
      <c r="F115" s="1">
        <v>270</v>
      </c>
      <c r="G115" s="1">
        <v>1</v>
      </c>
      <c r="H115" s="1">
        <v>0</v>
      </c>
      <c r="I115" s="1">
        <v>54</v>
      </c>
      <c r="J115" s="1">
        <v>17</v>
      </c>
      <c r="K115" s="1">
        <v>124</v>
      </c>
      <c r="L115" s="1">
        <v>0</v>
      </c>
      <c r="M115" s="1">
        <v>1375</v>
      </c>
    </row>
    <row r="116" spans="1:13" ht="12.75">
      <c r="A116" s="1" t="s">
        <v>118</v>
      </c>
      <c r="B116" s="1">
        <v>155</v>
      </c>
      <c r="C116" s="1">
        <v>3617</v>
      </c>
      <c r="D116" s="1">
        <v>1141</v>
      </c>
      <c r="E116" s="1">
        <v>2678</v>
      </c>
      <c r="F116" s="1">
        <v>12320</v>
      </c>
      <c r="G116" s="1">
        <v>115</v>
      </c>
      <c r="H116" s="1">
        <v>0</v>
      </c>
      <c r="I116" s="1">
        <v>859</v>
      </c>
      <c r="J116" s="1">
        <v>340</v>
      </c>
      <c r="K116" s="1">
        <v>1409</v>
      </c>
      <c r="L116" s="1">
        <v>0</v>
      </c>
      <c r="M116" s="1">
        <v>22634</v>
      </c>
    </row>
    <row r="117" spans="1:13" ht="12.75">
      <c r="A117" s="1" t="s">
        <v>119</v>
      </c>
      <c r="B117" s="1">
        <v>0</v>
      </c>
      <c r="C117" s="1">
        <v>0</v>
      </c>
      <c r="D117" s="1">
        <v>0</v>
      </c>
      <c r="E117" s="1">
        <v>0</v>
      </c>
      <c r="F117" s="1">
        <v>0</v>
      </c>
      <c r="G117" s="1">
        <v>0</v>
      </c>
      <c r="H117" s="1">
        <v>0</v>
      </c>
      <c r="I117" s="1">
        <v>0</v>
      </c>
      <c r="J117" s="1">
        <v>0</v>
      </c>
      <c r="K117" s="1">
        <v>0</v>
      </c>
      <c r="L117" s="1">
        <v>0</v>
      </c>
      <c r="M117" s="1">
        <v>0</v>
      </c>
    </row>
    <row r="118" spans="1:13" ht="12.75">
      <c r="A118" s="1" t="s">
        <v>110</v>
      </c>
      <c r="B118" s="1">
        <v>0</v>
      </c>
      <c r="C118" s="1">
        <v>52</v>
      </c>
      <c r="D118" s="1">
        <v>0</v>
      </c>
      <c r="E118" s="1">
        <v>781</v>
      </c>
      <c r="F118" s="1">
        <v>0</v>
      </c>
      <c r="G118" s="1">
        <v>3</v>
      </c>
      <c r="H118" s="1">
        <v>0</v>
      </c>
      <c r="I118" s="1">
        <v>0</v>
      </c>
      <c r="J118" s="1">
        <v>13</v>
      </c>
      <c r="K118" s="1">
        <v>125</v>
      </c>
      <c r="L118" s="1">
        <v>0</v>
      </c>
      <c r="M118" s="1">
        <v>974</v>
      </c>
    </row>
    <row r="119" spans="1:13" ht="12.75">
      <c r="A119" s="1" t="s">
        <v>111</v>
      </c>
      <c r="B119" s="1">
        <v>0</v>
      </c>
      <c r="C119" s="1">
        <v>204</v>
      </c>
      <c r="D119" s="1">
        <v>0</v>
      </c>
      <c r="E119" s="1">
        <v>3021</v>
      </c>
      <c r="F119" s="1">
        <v>0</v>
      </c>
      <c r="G119" s="1">
        <v>3</v>
      </c>
      <c r="H119" s="1">
        <v>0</v>
      </c>
      <c r="I119" s="1">
        <v>0</v>
      </c>
      <c r="J119" s="1">
        <v>46</v>
      </c>
      <c r="K119" s="1">
        <v>2486</v>
      </c>
      <c r="L119" s="1">
        <v>0</v>
      </c>
      <c r="M119" s="1">
        <v>5760</v>
      </c>
    </row>
    <row r="120" spans="1:13" ht="12.75">
      <c r="A120" s="1" t="s">
        <v>112</v>
      </c>
      <c r="B120" s="1">
        <v>0</v>
      </c>
      <c r="C120" s="1">
        <v>826</v>
      </c>
      <c r="D120" s="1">
        <v>0</v>
      </c>
      <c r="E120" s="1">
        <v>11838</v>
      </c>
      <c r="F120" s="1">
        <v>0</v>
      </c>
      <c r="G120" s="1">
        <v>11</v>
      </c>
      <c r="H120" s="1">
        <v>0</v>
      </c>
      <c r="I120" s="1">
        <v>0</v>
      </c>
      <c r="J120" s="1">
        <v>185</v>
      </c>
      <c r="K120" s="1">
        <v>5432</v>
      </c>
      <c r="L120" s="1">
        <v>0</v>
      </c>
      <c r="M120" s="1">
        <v>18292</v>
      </c>
    </row>
    <row r="121" spans="1:13" ht="12.75">
      <c r="A121" s="1" t="s">
        <v>113</v>
      </c>
      <c r="B121" s="1">
        <v>0</v>
      </c>
      <c r="C121" s="1">
        <v>19</v>
      </c>
      <c r="D121" s="1">
        <v>0</v>
      </c>
      <c r="E121" s="1">
        <v>218</v>
      </c>
      <c r="F121" s="1">
        <v>0</v>
      </c>
      <c r="G121" s="1">
        <v>0</v>
      </c>
      <c r="H121" s="1">
        <v>0</v>
      </c>
      <c r="I121" s="1">
        <v>0</v>
      </c>
      <c r="J121" s="1">
        <v>1</v>
      </c>
      <c r="K121" s="1">
        <v>140</v>
      </c>
      <c r="L121" s="1">
        <v>0</v>
      </c>
      <c r="M121" s="1">
        <v>378</v>
      </c>
    </row>
    <row r="122" spans="1:13" ht="12.75">
      <c r="A122" s="1" t="s">
        <v>114</v>
      </c>
      <c r="B122" s="1">
        <v>0</v>
      </c>
      <c r="C122" s="1">
        <v>10</v>
      </c>
      <c r="D122" s="1">
        <v>0</v>
      </c>
      <c r="E122" s="1">
        <v>143</v>
      </c>
      <c r="F122" s="1">
        <v>0</v>
      </c>
      <c r="G122" s="1">
        <v>0</v>
      </c>
      <c r="H122" s="1">
        <v>0</v>
      </c>
      <c r="I122" s="1">
        <v>0</v>
      </c>
      <c r="J122" s="1">
        <v>3</v>
      </c>
      <c r="K122" s="1">
        <v>109</v>
      </c>
      <c r="L122" s="1">
        <v>0</v>
      </c>
      <c r="M122" s="1">
        <v>265</v>
      </c>
    </row>
    <row r="123" spans="1:13" ht="12.75">
      <c r="A123" s="1" t="s">
        <v>115</v>
      </c>
      <c r="B123" s="1">
        <v>0</v>
      </c>
      <c r="C123" s="1">
        <v>1111</v>
      </c>
      <c r="D123" s="1">
        <v>0</v>
      </c>
      <c r="E123" s="1">
        <v>16001</v>
      </c>
      <c r="F123" s="1">
        <v>0</v>
      </c>
      <c r="G123" s="1">
        <v>17</v>
      </c>
      <c r="H123" s="1">
        <v>0</v>
      </c>
      <c r="I123" s="1">
        <v>0</v>
      </c>
      <c r="J123" s="1">
        <v>248</v>
      </c>
      <c r="K123" s="1">
        <v>8292</v>
      </c>
      <c r="L123" s="1">
        <v>0</v>
      </c>
      <c r="M123" s="1">
        <v>25669</v>
      </c>
    </row>
    <row r="124" spans="1:13" ht="12.75">
      <c r="A124" s="1" t="s">
        <v>116</v>
      </c>
      <c r="B124" s="1">
        <v>0</v>
      </c>
      <c r="C124" s="1">
        <v>795</v>
      </c>
      <c r="D124" s="1">
        <v>0</v>
      </c>
      <c r="E124" s="1">
        <v>7944</v>
      </c>
      <c r="F124" s="1">
        <v>0</v>
      </c>
      <c r="G124" s="1">
        <v>3</v>
      </c>
      <c r="H124" s="1">
        <v>0</v>
      </c>
      <c r="I124" s="1">
        <v>0</v>
      </c>
      <c r="J124" s="1">
        <v>159</v>
      </c>
      <c r="K124" s="1">
        <v>687</v>
      </c>
      <c r="L124" s="1">
        <v>0</v>
      </c>
      <c r="M124" s="1">
        <v>9588</v>
      </c>
    </row>
    <row r="125" spans="1:13" ht="12.75">
      <c r="A125" s="1" t="s">
        <v>117</v>
      </c>
      <c r="B125" s="1">
        <v>0</v>
      </c>
      <c r="C125" s="1">
        <v>9064</v>
      </c>
      <c r="D125" s="1">
        <v>0</v>
      </c>
      <c r="E125" s="1">
        <v>8299</v>
      </c>
      <c r="F125" s="1">
        <v>0</v>
      </c>
      <c r="G125" s="1">
        <v>4</v>
      </c>
      <c r="H125" s="1">
        <v>0</v>
      </c>
      <c r="I125" s="1">
        <v>0</v>
      </c>
      <c r="J125" s="1">
        <v>163</v>
      </c>
      <c r="K125" s="1">
        <v>2840</v>
      </c>
      <c r="L125" s="1">
        <v>0</v>
      </c>
      <c r="M125" s="1">
        <v>20370</v>
      </c>
    </row>
    <row r="126" spans="1:13" ht="12.75">
      <c r="A126" s="1" t="s">
        <v>118</v>
      </c>
      <c r="B126" s="1">
        <v>0</v>
      </c>
      <c r="C126" s="1">
        <v>10970</v>
      </c>
      <c r="D126" s="1">
        <v>0</v>
      </c>
      <c r="E126" s="1">
        <v>32244</v>
      </c>
      <c r="F126" s="1">
        <v>0</v>
      </c>
      <c r="G126" s="1">
        <v>24</v>
      </c>
      <c r="H126" s="1">
        <v>0</v>
      </c>
      <c r="I126" s="1">
        <v>0</v>
      </c>
      <c r="J126" s="1">
        <v>570</v>
      </c>
      <c r="K126" s="1">
        <v>11819</v>
      </c>
      <c r="L126" s="1">
        <v>0</v>
      </c>
      <c r="M126" s="1">
        <v>55627</v>
      </c>
    </row>
    <row r="127" spans="1:13" ht="12.75">
      <c r="A127" s="1" t="s">
        <v>120</v>
      </c>
      <c r="B127" s="1">
        <v>0</v>
      </c>
      <c r="C127" s="1">
        <v>0</v>
      </c>
      <c r="D127" s="1">
        <v>0</v>
      </c>
      <c r="E127" s="1">
        <v>0</v>
      </c>
      <c r="F127" s="1">
        <v>0</v>
      </c>
      <c r="G127" s="1">
        <v>0</v>
      </c>
      <c r="H127" s="1">
        <v>0</v>
      </c>
      <c r="I127" s="1">
        <v>0</v>
      </c>
      <c r="J127" s="1">
        <v>0</v>
      </c>
      <c r="K127" s="1">
        <v>0</v>
      </c>
      <c r="L127" s="1">
        <v>0</v>
      </c>
      <c r="M127" s="1">
        <v>0</v>
      </c>
    </row>
    <row r="128" spans="1:13" ht="12.75">
      <c r="A128" s="1" t="s">
        <v>110</v>
      </c>
      <c r="B128" s="1">
        <v>10</v>
      </c>
      <c r="C128" s="1">
        <v>251</v>
      </c>
      <c r="D128" s="1">
        <v>232</v>
      </c>
      <c r="E128" s="1">
        <v>1210</v>
      </c>
      <c r="F128" s="1">
        <v>602</v>
      </c>
      <c r="G128" s="1">
        <v>33</v>
      </c>
      <c r="H128" s="1">
        <v>0</v>
      </c>
      <c r="I128" s="1">
        <v>103</v>
      </c>
      <c r="J128" s="1">
        <v>27</v>
      </c>
      <c r="K128" s="1">
        <v>156</v>
      </c>
      <c r="L128" s="1">
        <v>0</v>
      </c>
      <c r="M128" s="1">
        <v>2624</v>
      </c>
    </row>
    <row r="129" spans="1:13" ht="12.75">
      <c r="A129" s="1" t="s">
        <v>111</v>
      </c>
      <c r="B129" s="1">
        <v>57</v>
      </c>
      <c r="C129" s="1">
        <v>553</v>
      </c>
      <c r="D129" s="1">
        <v>135</v>
      </c>
      <c r="E129" s="1">
        <v>3536</v>
      </c>
      <c r="F129" s="1">
        <v>892</v>
      </c>
      <c r="G129" s="1">
        <v>34</v>
      </c>
      <c r="H129" s="1">
        <v>0</v>
      </c>
      <c r="I129" s="1">
        <v>260</v>
      </c>
      <c r="J129" s="1">
        <v>117</v>
      </c>
      <c r="K129" s="1">
        <v>2792</v>
      </c>
      <c r="L129" s="1">
        <v>0</v>
      </c>
      <c r="M129" s="1">
        <v>8376</v>
      </c>
    </row>
    <row r="130" spans="1:13" ht="12.75">
      <c r="A130" s="1" t="s">
        <v>112</v>
      </c>
      <c r="B130" s="1">
        <v>28</v>
      </c>
      <c r="C130" s="1">
        <v>1794</v>
      </c>
      <c r="D130" s="1">
        <v>76</v>
      </c>
      <c r="E130" s="1">
        <v>12306</v>
      </c>
      <c r="F130" s="1">
        <v>7882</v>
      </c>
      <c r="G130" s="1">
        <v>23</v>
      </c>
      <c r="H130" s="1">
        <v>0</v>
      </c>
      <c r="I130" s="1">
        <v>163</v>
      </c>
      <c r="J130" s="1">
        <v>254</v>
      </c>
      <c r="K130" s="1">
        <v>5907</v>
      </c>
      <c r="L130" s="1">
        <v>0</v>
      </c>
      <c r="M130" s="1">
        <v>28433</v>
      </c>
    </row>
    <row r="131" spans="1:13" ht="12.75">
      <c r="A131" s="1" t="s">
        <v>113</v>
      </c>
      <c r="B131" s="1">
        <v>2</v>
      </c>
      <c r="C131" s="1">
        <v>104</v>
      </c>
      <c r="D131" s="1">
        <v>5</v>
      </c>
      <c r="E131" s="1">
        <v>257</v>
      </c>
      <c r="F131" s="1">
        <v>169</v>
      </c>
      <c r="G131" s="1">
        <v>2</v>
      </c>
      <c r="H131" s="1">
        <v>0</v>
      </c>
      <c r="I131" s="1">
        <v>17</v>
      </c>
      <c r="J131" s="1">
        <v>6</v>
      </c>
      <c r="K131" s="1">
        <v>206</v>
      </c>
      <c r="L131" s="1">
        <v>0</v>
      </c>
      <c r="M131" s="1">
        <v>768</v>
      </c>
    </row>
    <row r="132" spans="1:13" ht="12.75">
      <c r="A132" s="1" t="s">
        <v>114</v>
      </c>
      <c r="B132" s="1">
        <v>2</v>
      </c>
      <c r="C132" s="1">
        <v>59</v>
      </c>
      <c r="D132" s="1">
        <v>122</v>
      </c>
      <c r="E132" s="1">
        <v>185</v>
      </c>
      <c r="F132" s="1">
        <v>81</v>
      </c>
      <c r="G132" s="1">
        <v>1</v>
      </c>
      <c r="H132" s="1">
        <v>0</v>
      </c>
      <c r="I132" s="1">
        <v>5</v>
      </c>
      <c r="J132" s="1">
        <v>7</v>
      </c>
      <c r="K132" s="1">
        <v>135</v>
      </c>
      <c r="L132" s="1">
        <v>0</v>
      </c>
      <c r="M132" s="1">
        <v>597</v>
      </c>
    </row>
    <row r="133" spans="1:13" ht="12.75">
      <c r="A133" s="1" t="s">
        <v>115</v>
      </c>
      <c r="B133" s="1">
        <v>99</v>
      </c>
      <c r="C133" s="1">
        <v>2761</v>
      </c>
      <c r="D133" s="1">
        <v>570</v>
      </c>
      <c r="E133" s="1">
        <v>17494</v>
      </c>
      <c r="F133" s="1">
        <v>9626</v>
      </c>
      <c r="G133" s="1">
        <v>93</v>
      </c>
      <c r="H133" s="1">
        <v>0</v>
      </c>
      <c r="I133" s="1">
        <v>548</v>
      </c>
      <c r="J133" s="1">
        <v>411</v>
      </c>
      <c r="K133" s="1">
        <v>9196</v>
      </c>
      <c r="L133" s="1">
        <v>0</v>
      </c>
      <c r="M133" s="1">
        <v>40798</v>
      </c>
    </row>
    <row r="134" spans="1:13" ht="12.75">
      <c r="A134" s="1" t="s">
        <v>116</v>
      </c>
      <c r="B134" s="1">
        <v>35</v>
      </c>
      <c r="C134" s="1">
        <v>2397</v>
      </c>
      <c r="D134" s="1">
        <v>237</v>
      </c>
      <c r="E134" s="1">
        <v>8940</v>
      </c>
      <c r="F134" s="1">
        <v>2424</v>
      </c>
      <c r="G134" s="1">
        <v>41</v>
      </c>
      <c r="H134" s="1">
        <v>0</v>
      </c>
      <c r="I134" s="1">
        <v>257</v>
      </c>
      <c r="J134" s="1">
        <v>319</v>
      </c>
      <c r="K134" s="1">
        <v>1068</v>
      </c>
      <c r="L134" s="1">
        <v>0</v>
      </c>
      <c r="M134" s="1">
        <v>15718</v>
      </c>
    </row>
    <row r="135" spans="1:13" ht="12.75">
      <c r="A135" s="1" t="s">
        <v>117</v>
      </c>
      <c r="B135" s="1">
        <v>21</v>
      </c>
      <c r="C135" s="1">
        <v>9429</v>
      </c>
      <c r="D135" s="1">
        <v>334</v>
      </c>
      <c r="E135" s="1">
        <v>8488</v>
      </c>
      <c r="F135" s="1">
        <v>270</v>
      </c>
      <c r="G135" s="1">
        <v>5</v>
      </c>
      <c r="H135" s="1">
        <v>0</v>
      </c>
      <c r="I135" s="1">
        <v>54</v>
      </c>
      <c r="J135" s="1">
        <v>180</v>
      </c>
      <c r="K135" s="1">
        <v>2964</v>
      </c>
      <c r="L135" s="1">
        <v>0</v>
      </c>
      <c r="M135" s="1">
        <v>21745</v>
      </c>
    </row>
    <row r="136" spans="1:13" ht="12.75">
      <c r="A136" s="1" t="s">
        <v>118</v>
      </c>
      <c r="B136" s="1">
        <v>155</v>
      </c>
      <c r="C136" s="1">
        <v>14587</v>
      </c>
      <c r="D136" s="1">
        <v>1141</v>
      </c>
      <c r="E136" s="1">
        <v>34922</v>
      </c>
      <c r="F136" s="1">
        <v>12320</v>
      </c>
      <c r="G136" s="1">
        <v>139</v>
      </c>
      <c r="H136" s="1">
        <v>0</v>
      </c>
      <c r="I136" s="1">
        <v>859</v>
      </c>
      <c r="J136" s="1">
        <v>910</v>
      </c>
      <c r="K136" s="1">
        <v>13228</v>
      </c>
      <c r="L136" s="1">
        <v>0</v>
      </c>
      <c r="M136" s="1">
        <v>78261</v>
      </c>
    </row>
    <row r="137" spans="1:13" ht="12.75">
      <c r="A137" s="1" t="s">
        <v>121</v>
      </c>
      <c r="B137" s="1">
        <v>0</v>
      </c>
      <c r="C137" s="1">
        <v>0</v>
      </c>
      <c r="D137" s="1">
        <v>0</v>
      </c>
      <c r="E137" s="1">
        <v>0</v>
      </c>
      <c r="F137" s="1">
        <v>0</v>
      </c>
      <c r="G137" s="1">
        <v>0</v>
      </c>
      <c r="H137" s="1">
        <v>0</v>
      </c>
      <c r="I137" s="1">
        <v>0</v>
      </c>
      <c r="J137" s="1">
        <v>0</v>
      </c>
      <c r="K137" s="1">
        <v>0</v>
      </c>
      <c r="L137" s="1">
        <v>0</v>
      </c>
      <c r="M137" s="1">
        <v>0</v>
      </c>
    </row>
    <row r="138" spans="1:13" ht="12.75">
      <c r="A138" s="1" t="s">
        <v>122</v>
      </c>
      <c r="B138" s="1">
        <v>0</v>
      </c>
      <c r="C138" s="1">
        <v>0</v>
      </c>
      <c r="D138" s="1">
        <v>0</v>
      </c>
      <c r="E138" s="1">
        <v>0</v>
      </c>
      <c r="F138" s="1">
        <v>0</v>
      </c>
      <c r="G138" s="1">
        <v>0</v>
      </c>
      <c r="H138" s="1">
        <v>0</v>
      </c>
      <c r="I138" s="1">
        <v>0</v>
      </c>
      <c r="J138" s="1">
        <v>0</v>
      </c>
      <c r="K138" s="1">
        <v>0</v>
      </c>
      <c r="L138" s="1">
        <v>0</v>
      </c>
      <c r="M138" s="1">
        <v>0</v>
      </c>
    </row>
    <row r="139" spans="1:13" ht="12.75">
      <c r="A139" s="1" t="s">
        <v>110</v>
      </c>
      <c r="B139" s="1">
        <v>30</v>
      </c>
      <c r="C139" s="1">
        <v>263</v>
      </c>
      <c r="D139" s="1">
        <v>320</v>
      </c>
      <c r="E139" s="1">
        <v>602</v>
      </c>
      <c r="F139" s="1">
        <v>734</v>
      </c>
      <c r="G139" s="1">
        <v>65</v>
      </c>
      <c r="H139" s="1">
        <v>0</v>
      </c>
      <c r="I139" s="1">
        <v>147</v>
      </c>
      <c r="J139" s="1">
        <v>20</v>
      </c>
      <c r="K139" s="1">
        <v>45</v>
      </c>
      <c r="L139" s="1">
        <v>0</v>
      </c>
      <c r="M139" s="1">
        <v>2226</v>
      </c>
    </row>
    <row r="140" spans="1:13" ht="12.75">
      <c r="A140" s="1" t="s">
        <v>111</v>
      </c>
      <c r="B140" s="1">
        <v>108</v>
      </c>
      <c r="C140" s="1">
        <v>474</v>
      </c>
      <c r="D140" s="1">
        <v>191</v>
      </c>
      <c r="E140" s="1">
        <v>730</v>
      </c>
      <c r="F140" s="1">
        <v>1075</v>
      </c>
      <c r="G140" s="1">
        <v>60</v>
      </c>
      <c r="H140" s="1">
        <v>0</v>
      </c>
      <c r="I140" s="1">
        <v>396</v>
      </c>
      <c r="J140" s="1">
        <v>96</v>
      </c>
      <c r="K140" s="1">
        <v>373</v>
      </c>
      <c r="L140" s="1">
        <v>0</v>
      </c>
      <c r="M140" s="1">
        <v>3503</v>
      </c>
    </row>
    <row r="141" spans="1:13" ht="12.75">
      <c r="A141" s="1" t="s">
        <v>112</v>
      </c>
      <c r="B141" s="1">
        <v>47</v>
      </c>
      <c r="C141" s="1">
        <v>1164</v>
      </c>
      <c r="D141" s="1">
        <v>107</v>
      </c>
      <c r="E141" s="1">
        <v>585</v>
      </c>
      <c r="F141" s="1">
        <v>8116</v>
      </c>
      <c r="G141" s="1">
        <v>16</v>
      </c>
      <c r="H141" s="1">
        <v>0</v>
      </c>
      <c r="I141" s="1">
        <v>193</v>
      </c>
      <c r="J141" s="1">
        <v>91</v>
      </c>
      <c r="K141" s="1">
        <v>579</v>
      </c>
      <c r="L141" s="1">
        <v>0</v>
      </c>
      <c r="M141" s="1">
        <v>10898</v>
      </c>
    </row>
    <row r="142" spans="1:13" ht="12.75">
      <c r="A142" s="1" t="s">
        <v>113</v>
      </c>
      <c r="B142" s="1">
        <v>4</v>
      </c>
      <c r="C142" s="1">
        <v>112</v>
      </c>
      <c r="D142" s="1">
        <v>5</v>
      </c>
      <c r="E142" s="1">
        <v>51</v>
      </c>
      <c r="F142" s="1">
        <v>184</v>
      </c>
      <c r="G142" s="1">
        <v>2</v>
      </c>
      <c r="H142" s="1">
        <v>0</v>
      </c>
      <c r="I142" s="1">
        <v>20</v>
      </c>
      <c r="J142" s="1">
        <v>6</v>
      </c>
      <c r="K142" s="1">
        <v>79</v>
      </c>
      <c r="L142" s="1">
        <v>0</v>
      </c>
      <c r="M142" s="1">
        <v>463</v>
      </c>
    </row>
    <row r="143" spans="1:13" ht="12.75">
      <c r="A143" s="1" t="s">
        <v>114</v>
      </c>
      <c r="B143" s="1">
        <v>3</v>
      </c>
      <c r="C143" s="1">
        <v>57</v>
      </c>
      <c r="D143" s="1">
        <v>127</v>
      </c>
      <c r="E143" s="1">
        <v>46</v>
      </c>
      <c r="F143" s="1">
        <v>88</v>
      </c>
      <c r="G143" s="1">
        <v>1</v>
      </c>
      <c r="H143" s="1">
        <v>0</v>
      </c>
      <c r="I143" s="1">
        <v>6</v>
      </c>
      <c r="J143" s="1">
        <v>4</v>
      </c>
      <c r="K143" s="1">
        <v>32</v>
      </c>
      <c r="L143" s="1">
        <v>0</v>
      </c>
      <c r="M143" s="1">
        <v>364</v>
      </c>
    </row>
    <row r="144" spans="1:13" ht="12.75">
      <c r="A144" s="1" t="s">
        <v>115</v>
      </c>
      <c r="B144" s="1">
        <v>192</v>
      </c>
      <c r="C144" s="1">
        <v>2070</v>
      </c>
      <c r="D144" s="1">
        <v>750</v>
      </c>
      <c r="E144" s="1">
        <v>2014</v>
      </c>
      <c r="F144" s="1">
        <v>10197</v>
      </c>
      <c r="G144" s="1">
        <v>144</v>
      </c>
      <c r="H144" s="1">
        <v>0</v>
      </c>
      <c r="I144" s="1">
        <v>762</v>
      </c>
      <c r="J144" s="1">
        <v>217</v>
      </c>
      <c r="K144" s="1">
        <v>1108</v>
      </c>
      <c r="L144" s="1">
        <v>0</v>
      </c>
      <c r="M144" s="1">
        <v>17454</v>
      </c>
    </row>
    <row r="145" spans="1:13" ht="12.75">
      <c r="A145" s="1" t="s">
        <v>116</v>
      </c>
      <c r="B145" s="1">
        <v>66</v>
      </c>
      <c r="C145" s="1">
        <v>1972</v>
      </c>
      <c r="D145" s="1">
        <v>321</v>
      </c>
      <c r="E145" s="1">
        <v>1368</v>
      </c>
      <c r="F145" s="1">
        <v>2764</v>
      </c>
      <c r="G145" s="1">
        <v>64</v>
      </c>
      <c r="H145" s="1">
        <v>0</v>
      </c>
      <c r="I145" s="1">
        <v>369</v>
      </c>
      <c r="J145" s="1">
        <v>202</v>
      </c>
      <c r="K145" s="1">
        <v>493</v>
      </c>
      <c r="L145" s="1">
        <v>0</v>
      </c>
      <c r="M145" s="1">
        <v>7619</v>
      </c>
    </row>
    <row r="146" spans="1:13" ht="12.75">
      <c r="A146" s="1" t="s">
        <v>117</v>
      </c>
      <c r="B146" s="1">
        <v>49</v>
      </c>
      <c r="C146" s="1">
        <v>476</v>
      </c>
      <c r="D146" s="1">
        <v>416</v>
      </c>
      <c r="E146" s="1">
        <v>288</v>
      </c>
      <c r="F146" s="1">
        <v>360</v>
      </c>
      <c r="G146" s="1">
        <v>1</v>
      </c>
      <c r="H146" s="1">
        <v>0</v>
      </c>
      <c r="I146" s="1">
        <v>94</v>
      </c>
      <c r="J146" s="1">
        <v>43</v>
      </c>
      <c r="K146" s="1">
        <v>173</v>
      </c>
      <c r="L146" s="1">
        <v>0</v>
      </c>
      <c r="M146" s="1">
        <v>1900</v>
      </c>
    </row>
    <row r="147" spans="1:13" ht="12.75">
      <c r="A147" s="1" t="s">
        <v>118</v>
      </c>
      <c r="B147" s="1">
        <v>307</v>
      </c>
      <c r="C147" s="1">
        <v>4518</v>
      </c>
      <c r="D147" s="1">
        <v>1487</v>
      </c>
      <c r="E147" s="1">
        <v>3670</v>
      </c>
      <c r="F147" s="1">
        <v>13321</v>
      </c>
      <c r="G147" s="1">
        <v>209</v>
      </c>
      <c r="H147" s="1">
        <v>0</v>
      </c>
      <c r="I147" s="1">
        <v>1225</v>
      </c>
      <c r="J147" s="1">
        <v>462</v>
      </c>
      <c r="K147" s="1">
        <v>1774</v>
      </c>
      <c r="L147" s="1">
        <v>0</v>
      </c>
      <c r="M147" s="1">
        <v>26973</v>
      </c>
    </row>
    <row r="148" spans="1:13" ht="12.75">
      <c r="A148" s="1" t="s">
        <v>123</v>
      </c>
      <c r="B148" s="1">
        <v>0</v>
      </c>
      <c r="C148" s="1">
        <v>0</v>
      </c>
      <c r="D148" s="1">
        <v>0</v>
      </c>
      <c r="E148" s="1">
        <v>0</v>
      </c>
      <c r="F148" s="1">
        <v>0</v>
      </c>
      <c r="G148" s="1">
        <v>0</v>
      </c>
      <c r="H148" s="1">
        <v>0</v>
      </c>
      <c r="I148" s="1">
        <v>0</v>
      </c>
      <c r="J148" s="1">
        <v>0</v>
      </c>
      <c r="K148" s="1">
        <v>0</v>
      </c>
      <c r="L148" s="1">
        <v>0</v>
      </c>
      <c r="M148" s="1">
        <v>0</v>
      </c>
    </row>
    <row r="149" spans="1:13" ht="12.75">
      <c r="A149" s="1" t="s">
        <v>110</v>
      </c>
      <c r="B149" s="1">
        <v>0</v>
      </c>
      <c r="C149" s="1">
        <v>152</v>
      </c>
      <c r="D149" s="1">
        <v>0</v>
      </c>
      <c r="E149" s="1">
        <v>1704</v>
      </c>
      <c r="F149" s="1">
        <v>0</v>
      </c>
      <c r="G149" s="1">
        <v>11</v>
      </c>
      <c r="H149" s="1">
        <v>0</v>
      </c>
      <c r="I149" s="1">
        <v>0</v>
      </c>
      <c r="J149" s="1">
        <v>23</v>
      </c>
      <c r="K149" s="1">
        <v>224</v>
      </c>
      <c r="L149" s="1">
        <v>0</v>
      </c>
      <c r="M149" s="1">
        <v>2114</v>
      </c>
    </row>
    <row r="150" spans="1:13" ht="12.75">
      <c r="A150" s="1" t="s">
        <v>111</v>
      </c>
      <c r="B150" s="1">
        <v>0</v>
      </c>
      <c r="C150" s="1">
        <v>405</v>
      </c>
      <c r="D150" s="1">
        <v>0</v>
      </c>
      <c r="E150" s="1">
        <v>4835</v>
      </c>
      <c r="F150" s="1">
        <v>0</v>
      </c>
      <c r="G150" s="1">
        <v>13</v>
      </c>
      <c r="H150" s="1">
        <v>0</v>
      </c>
      <c r="I150" s="1">
        <v>0</v>
      </c>
      <c r="J150" s="1">
        <v>90</v>
      </c>
      <c r="K150" s="1">
        <v>3563</v>
      </c>
      <c r="L150" s="1">
        <v>0</v>
      </c>
      <c r="M150" s="1">
        <v>8906</v>
      </c>
    </row>
    <row r="151" spans="1:13" ht="12.75">
      <c r="A151" s="1" t="s">
        <v>112</v>
      </c>
      <c r="B151" s="1">
        <v>0</v>
      </c>
      <c r="C151" s="1">
        <v>1257</v>
      </c>
      <c r="D151" s="1">
        <v>0</v>
      </c>
      <c r="E151" s="1">
        <v>14498</v>
      </c>
      <c r="F151" s="1">
        <v>0</v>
      </c>
      <c r="G151" s="1">
        <v>27</v>
      </c>
      <c r="H151" s="1">
        <v>0</v>
      </c>
      <c r="I151" s="1">
        <v>0</v>
      </c>
      <c r="J151" s="1">
        <v>246</v>
      </c>
      <c r="K151" s="1">
        <v>6743</v>
      </c>
      <c r="L151" s="1">
        <v>0</v>
      </c>
      <c r="M151" s="1">
        <v>22771</v>
      </c>
    </row>
    <row r="152" spans="1:13" ht="12.75">
      <c r="A152" s="1" t="s">
        <v>113</v>
      </c>
      <c r="B152" s="1">
        <v>0</v>
      </c>
      <c r="C152" s="1">
        <v>39</v>
      </c>
      <c r="D152" s="1">
        <v>0</v>
      </c>
      <c r="E152" s="1">
        <v>352</v>
      </c>
      <c r="F152" s="1">
        <v>0</v>
      </c>
      <c r="G152" s="1">
        <v>0</v>
      </c>
      <c r="H152" s="1">
        <v>0</v>
      </c>
      <c r="I152" s="1">
        <v>0</v>
      </c>
      <c r="J152" s="1">
        <v>3</v>
      </c>
      <c r="K152" s="1">
        <v>240</v>
      </c>
      <c r="L152" s="1">
        <v>0</v>
      </c>
      <c r="M152" s="1">
        <v>634</v>
      </c>
    </row>
    <row r="153" spans="1:13" ht="12.75">
      <c r="A153" s="1" t="s">
        <v>114</v>
      </c>
      <c r="B153" s="1">
        <v>0</v>
      </c>
      <c r="C153" s="1">
        <v>16</v>
      </c>
      <c r="D153" s="1">
        <v>0</v>
      </c>
      <c r="E153" s="1">
        <v>238</v>
      </c>
      <c r="F153" s="1">
        <v>0</v>
      </c>
      <c r="G153" s="1">
        <v>0</v>
      </c>
      <c r="H153" s="1">
        <v>0</v>
      </c>
      <c r="I153" s="1">
        <v>0</v>
      </c>
      <c r="J153" s="1">
        <v>4</v>
      </c>
      <c r="K153" s="1">
        <v>193</v>
      </c>
      <c r="L153" s="1">
        <v>0</v>
      </c>
      <c r="M153" s="1">
        <v>451</v>
      </c>
    </row>
    <row r="154" spans="1:13" ht="12.75">
      <c r="A154" s="1" t="s">
        <v>115</v>
      </c>
      <c r="B154" s="1">
        <v>0</v>
      </c>
      <c r="C154" s="1">
        <v>1869</v>
      </c>
      <c r="D154" s="1">
        <v>0</v>
      </c>
      <c r="E154" s="1">
        <v>21627</v>
      </c>
      <c r="F154" s="1">
        <v>0</v>
      </c>
      <c r="G154" s="1">
        <v>51</v>
      </c>
      <c r="H154" s="1">
        <v>0</v>
      </c>
      <c r="I154" s="1">
        <v>0</v>
      </c>
      <c r="J154" s="1">
        <v>366</v>
      </c>
      <c r="K154" s="1">
        <v>10963</v>
      </c>
      <c r="L154" s="1">
        <v>0</v>
      </c>
      <c r="M154" s="1">
        <v>34876</v>
      </c>
    </row>
    <row r="155" spans="1:13" ht="12.75">
      <c r="A155" s="1" t="s">
        <v>116</v>
      </c>
      <c r="B155" s="1">
        <v>0</v>
      </c>
      <c r="C155" s="1">
        <v>1372</v>
      </c>
      <c r="D155" s="1">
        <v>0</v>
      </c>
      <c r="E155" s="1">
        <v>11411</v>
      </c>
      <c r="F155" s="1">
        <v>0</v>
      </c>
      <c r="G155" s="1">
        <v>18</v>
      </c>
      <c r="H155" s="1">
        <v>0</v>
      </c>
      <c r="I155" s="1">
        <v>0</v>
      </c>
      <c r="J155" s="1">
        <v>246</v>
      </c>
      <c r="K155" s="1">
        <v>1083</v>
      </c>
      <c r="L155" s="1">
        <v>0</v>
      </c>
      <c r="M155" s="1">
        <v>14130</v>
      </c>
    </row>
    <row r="156" spans="1:13" ht="12.75">
      <c r="A156" s="1" t="s">
        <v>117</v>
      </c>
      <c r="B156" s="1">
        <v>0</v>
      </c>
      <c r="C156" s="1">
        <v>12245</v>
      </c>
      <c r="D156" s="1">
        <v>0</v>
      </c>
      <c r="E156" s="1">
        <v>10436</v>
      </c>
      <c r="F156" s="1">
        <v>0</v>
      </c>
      <c r="G156" s="1">
        <v>10</v>
      </c>
      <c r="H156" s="1">
        <v>0</v>
      </c>
      <c r="I156" s="1">
        <v>0</v>
      </c>
      <c r="J156" s="1">
        <v>203</v>
      </c>
      <c r="K156" s="1">
        <v>3617</v>
      </c>
      <c r="L156" s="1">
        <v>0</v>
      </c>
      <c r="M156" s="1">
        <v>26511</v>
      </c>
    </row>
    <row r="157" spans="1:13" ht="12.75">
      <c r="A157" s="1" t="s">
        <v>118</v>
      </c>
      <c r="B157" s="1">
        <v>0</v>
      </c>
      <c r="C157" s="1">
        <v>15486</v>
      </c>
      <c r="D157" s="1">
        <v>0</v>
      </c>
      <c r="E157" s="1">
        <v>43474</v>
      </c>
      <c r="F157" s="1">
        <v>0</v>
      </c>
      <c r="G157" s="1">
        <v>79</v>
      </c>
      <c r="H157" s="1">
        <v>0</v>
      </c>
      <c r="I157" s="1">
        <v>0</v>
      </c>
      <c r="J157" s="1">
        <v>815</v>
      </c>
      <c r="K157" s="1">
        <v>15663</v>
      </c>
      <c r="L157" s="1">
        <v>0</v>
      </c>
      <c r="M157" s="1">
        <v>75517</v>
      </c>
    </row>
    <row r="158" spans="1:13" ht="12.75">
      <c r="A158" s="1" t="s">
        <v>124</v>
      </c>
      <c r="B158" s="1">
        <v>0</v>
      </c>
      <c r="C158" s="1">
        <v>0</v>
      </c>
      <c r="D158" s="1">
        <v>0</v>
      </c>
      <c r="E158" s="1">
        <v>0</v>
      </c>
      <c r="F158" s="1">
        <v>0</v>
      </c>
      <c r="G158" s="1">
        <v>0</v>
      </c>
      <c r="H158" s="1">
        <v>0</v>
      </c>
      <c r="I158" s="1">
        <v>0</v>
      </c>
      <c r="J158" s="1">
        <v>0</v>
      </c>
      <c r="K158" s="1">
        <v>0</v>
      </c>
      <c r="L158" s="1">
        <v>0</v>
      </c>
      <c r="M158" s="1">
        <v>0</v>
      </c>
    </row>
    <row r="159" spans="1:13" ht="12.75">
      <c r="A159" s="1" t="s">
        <v>110</v>
      </c>
      <c r="B159" s="1">
        <v>30</v>
      </c>
      <c r="C159" s="1">
        <v>415</v>
      </c>
      <c r="D159" s="1">
        <v>320</v>
      </c>
      <c r="E159" s="1">
        <v>2306</v>
      </c>
      <c r="F159" s="1">
        <v>734</v>
      </c>
      <c r="G159" s="1">
        <v>76</v>
      </c>
      <c r="H159" s="1">
        <v>0</v>
      </c>
      <c r="I159" s="1">
        <v>147</v>
      </c>
      <c r="J159" s="1">
        <v>43</v>
      </c>
      <c r="K159" s="1">
        <v>269</v>
      </c>
      <c r="L159" s="1">
        <v>15573</v>
      </c>
      <c r="M159" s="1">
        <v>19913</v>
      </c>
    </row>
    <row r="160" spans="1:13" ht="12.75">
      <c r="A160" s="1" t="s">
        <v>111</v>
      </c>
      <c r="B160" s="1">
        <v>108</v>
      </c>
      <c r="C160" s="1">
        <v>879</v>
      </c>
      <c r="D160" s="1">
        <v>191</v>
      </c>
      <c r="E160" s="1">
        <v>5565</v>
      </c>
      <c r="F160" s="1">
        <v>1075</v>
      </c>
      <c r="G160" s="1">
        <v>73</v>
      </c>
      <c r="H160" s="1">
        <v>0</v>
      </c>
      <c r="I160" s="1">
        <v>396</v>
      </c>
      <c r="J160" s="1">
        <v>186</v>
      </c>
      <c r="K160" s="1">
        <v>3936</v>
      </c>
      <c r="L160" s="1">
        <v>17496</v>
      </c>
      <c r="M160" s="1">
        <v>29905</v>
      </c>
    </row>
    <row r="161" spans="1:13" ht="12.75">
      <c r="A161" s="1" t="s">
        <v>112</v>
      </c>
      <c r="B161" s="1">
        <v>47</v>
      </c>
      <c r="C161" s="1">
        <v>2421</v>
      </c>
      <c r="D161" s="1">
        <v>107</v>
      </c>
      <c r="E161" s="1">
        <v>15083</v>
      </c>
      <c r="F161" s="1">
        <v>8116</v>
      </c>
      <c r="G161" s="1">
        <v>43</v>
      </c>
      <c r="H161" s="1">
        <v>0</v>
      </c>
      <c r="I161" s="1">
        <v>193</v>
      </c>
      <c r="J161" s="1">
        <v>337</v>
      </c>
      <c r="K161" s="1">
        <v>7322</v>
      </c>
      <c r="L161" s="1">
        <v>87860</v>
      </c>
      <c r="M161" s="1">
        <v>121529</v>
      </c>
    </row>
    <row r="162" spans="1:13" ht="12.75">
      <c r="A162" s="1" t="s">
        <v>113</v>
      </c>
      <c r="B162" s="1">
        <v>4</v>
      </c>
      <c r="C162" s="1">
        <v>151</v>
      </c>
      <c r="D162" s="1">
        <v>5</v>
      </c>
      <c r="E162" s="1">
        <v>403</v>
      </c>
      <c r="F162" s="1">
        <v>184</v>
      </c>
      <c r="G162" s="1">
        <v>2</v>
      </c>
      <c r="H162" s="1">
        <v>0</v>
      </c>
      <c r="I162" s="1">
        <v>20</v>
      </c>
      <c r="J162" s="1">
        <v>9</v>
      </c>
      <c r="K162" s="1">
        <v>319</v>
      </c>
      <c r="L162" s="1">
        <v>1958</v>
      </c>
      <c r="M162" s="1">
        <v>3055</v>
      </c>
    </row>
    <row r="163" spans="1:13" ht="12.75">
      <c r="A163" s="1" t="s">
        <v>114</v>
      </c>
      <c r="B163" s="1">
        <v>3</v>
      </c>
      <c r="C163" s="1">
        <v>73</v>
      </c>
      <c r="D163" s="1">
        <v>127</v>
      </c>
      <c r="E163" s="1">
        <v>284</v>
      </c>
      <c r="F163" s="1">
        <v>88</v>
      </c>
      <c r="G163" s="1">
        <v>1</v>
      </c>
      <c r="H163" s="1">
        <v>0</v>
      </c>
      <c r="I163" s="1">
        <v>6</v>
      </c>
      <c r="J163" s="1">
        <v>8</v>
      </c>
      <c r="K163" s="1">
        <v>225</v>
      </c>
      <c r="L163" s="1">
        <v>0</v>
      </c>
      <c r="M163" s="1">
        <v>815</v>
      </c>
    </row>
    <row r="164" spans="1:13" ht="12.75">
      <c r="A164" s="1" t="s">
        <v>115</v>
      </c>
      <c r="B164" s="1">
        <v>192</v>
      </c>
      <c r="C164" s="1">
        <v>3939</v>
      </c>
      <c r="D164" s="1">
        <v>750</v>
      </c>
      <c r="E164" s="1">
        <v>23641</v>
      </c>
      <c r="F164" s="1">
        <v>10197</v>
      </c>
      <c r="G164" s="1">
        <v>195</v>
      </c>
      <c r="H164" s="1">
        <v>0</v>
      </c>
      <c r="I164" s="1">
        <v>762</v>
      </c>
      <c r="J164" s="1">
        <v>583</v>
      </c>
      <c r="K164" s="1">
        <v>12071</v>
      </c>
      <c r="L164" s="1">
        <v>122887</v>
      </c>
      <c r="M164" s="1">
        <v>175217</v>
      </c>
    </row>
    <row r="165" spans="1:13" ht="12.75">
      <c r="A165" s="1" t="s">
        <v>116</v>
      </c>
      <c r="B165" s="1">
        <v>66</v>
      </c>
      <c r="C165" s="1">
        <v>3344</v>
      </c>
      <c r="D165" s="1">
        <v>321</v>
      </c>
      <c r="E165" s="1">
        <v>12779</v>
      </c>
      <c r="F165" s="1">
        <v>2764</v>
      </c>
      <c r="G165" s="1">
        <v>82</v>
      </c>
      <c r="H165" s="1">
        <v>0</v>
      </c>
      <c r="I165" s="1">
        <v>369</v>
      </c>
      <c r="J165" s="1">
        <v>448</v>
      </c>
      <c r="K165" s="1">
        <v>1576</v>
      </c>
      <c r="L165" s="1">
        <v>50335</v>
      </c>
      <c r="M165" s="1">
        <v>72084</v>
      </c>
    </row>
    <row r="166" spans="1:13" ht="12.75">
      <c r="A166" s="1" t="s">
        <v>117</v>
      </c>
      <c r="B166" s="1">
        <v>49</v>
      </c>
      <c r="C166" s="1">
        <v>12721</v>
      </c>
      <c r="D166" s="1">
        <v>416</v>
      </c>
      <c r="E166" s="1">
        <v>10724</v>
      </c>
      <c r="F166" s="1">
        <v>360</v>
      </c>
      <c r="G166" s="1">
        <v>11</v>
      </c>
      <c r="H166" s="1">
        <v>0</v>
      </c>
      <c r="I166" s="1">
        <v>94</v>
      </c>
      <c r="J166" s="1">
        <v>246</v>
      </c>
      <c r="K166" s="1">
        <v>3790</v>
      </c>
      <c r="L166" s="1">
        <v>44630</v>
      </c>
      <c r="M166" s="1">
        <v>73041</v>
      </c>
    </row>
    <row r="167" spans="1:13" ht="12.75">
      <c r="A167" s="1" t="s">
        <v>118</v>
      </c>
      <c r="B167" s="1">
        <v>307</v>
      </c>
      <c r="C167" s="1">
        <v>20004</v>
      </c>
      <c r="D167" s="1">
        <v>1487</v>
      </c>
      <c r="E167" s="1">
        <v>47144</v>
      </c>
      <c r="F167" s="1">
        <v>13321</v>
      </c>
      <c r="G167" s="1">
        <v>288</v>
      </c>
      <c r="H167" s="1">
        <v>0</v>
      </c>
      <c r="I167" s="1">
        <v>1225</v>
      </c>
      <c r="J167" s="1">
        <v>1277</v>
      </c>
      <c r="K167" s="1">
        <v>17437</v>
      </c>
      <c r="L167" s="1">
        <v>217852</v>
      </c>
      <c r="M167" s="1">
        <v>320342</v>
      </c>
    </row>
    <row r="168" spans="1:13" ht="12.75">
      <c r="A168" s="1" t="s">
        <v>125</v>
      </c>
      <c r="B168" s="1">
        <v>0</v>
      </c>
      <c r="C168" s="1">
        <v>0</v>
      </c>
      <c r="D168" s="1">
        <v>0</v>
      </c>
      <c r="E168" s="1">
        <v>0</v>
      </c>
      <c r="F168" s="1">
        <v>0</v>
      </c>
      <c r="G168" s="1">
        <v>0</v>
      </c>
      <c r="H168" s="1">
        <v>0</v>
      </c>
      <c r="I168" s="1">
        <v>0</v>
      </c>
      <c r="J168" s="1">
        <v>0</v>
      </c>
      <c r="K168" s="1">
        <v>0</v>
      </c>
      <c r="L168" s="1">
        <v>0</v>
      </c>
      <c r="M168" s="1">
        <v>0</v>
      </c>
    </row>
    <row r="169" spans="1:13" ht="12.75">
      <c r="A169" s="1" t="s">
        <v>126</v>
      </c>
      <c r="B169" s="1">
        <v>0</v>
      </c>
      <c r="C169" s="1">
        <v>0</v>
      </c>
      <c r="D169" s="1">
        <v>0</v>
      </c>
      <c r="E169" s="1">
        <v>0</v>
      </c>
      <c r="F169" s="1">
        <v>0</v>
      </c>
      <c r="G169" s="1">
        <v>0</v>
      </c>
      <c r="H169" s="1">
        <v>0</v>
      </c>
      <c r="I169" s="1">
        <v>0</v>
      </c>
      <c r="J169" s="1">
        <v>0</v>
      </c>
      <c r="K169" s="1">
        <v>0</v>
      </c>
      <c r="L169" s="1">
        <v>0</v>
      </c>
      <c r="M169" s="1">
        <v>0</v>
      </c>
    </row>
    <row r="170" spans="1:13" ht="12.75">
      <c r="A170" s="1" t="s">
        <v>110</v>
      </c>
      <c r="B170" s="1">
        <v>26</v>
      </c>
      <c r="C170" s="1">
        <v>116</v>
      </c>
      <c r="D170" s="1">
        <v>130</v>
      </c>
      <c r="E170" s="1">
        <v>332</v>
      </c>
      <c r="F170" s="1">
        <v>233</v>
      </c>
      <c r="G170" s="1">
        <v>50</v>
      </c>
      <c r="H170" s="1">
        <v>0</v>
      </c>
      <c r="I170" s="1">
        <v>68</v>
      </c>
      <c r="J170" s="1">
        <v>8</v>
      </c>
      <c r="K170" s="1">
        <v>24</v>
      </c>
      <c r="L170" s="1">
        <v>0</v>
      </c>
      <c r="M170" s="1">
        <v>987</v>
      </c>
    </row>
    <row r="171" spans="1:13" ht="12.75">
      <c r="A171" s="1" t="s">
        <v>111</v>
      </c>
      <c r="B171" s="1">
        <v>75</v>
      </c>
      <c r="C171" s="1">
        <v>192</v>
      </c>
      <c r="D171" s="1">
        <v>86</v>
      </c>
      <c r="E171" s="1">
        <v>421</v>
      </c>
      <c r="F171" s="1">
        <v>323</v>
      </c>
      <c r="G171" s="1">
        <v>40</v>
      </c>
      <c r="H171" s="1">
        <v>0</v>
      </c>
      <c r="I171" s="1">
        <v>188</v>
      </c>
      <c r="J171" s="1">
        <v>44</v>
      </c>
      <c r="K171" s="1">
        <v>107</v>
      </c>
      <c r="L171" s="1">
        <v>0</v>
      </c>
      <c r="M171" s="1">
        <v>1476</v>
      </c>
    </row>
    <row r="172" spans="1:13" ht="12.75">
      <c r="A172" s="1" t="s">
        <v>112</v>
      </c>
      <c r="B172" s="1">
        <v>23</v>
      </c>
      <c r="C172" s="1">
        <v>436</v>
      </c>
      <c r="D172" s="1">
        <v>54</v>
      </c>
      <c r="E172" s="1">
        <v>210</v>
      </c>
      <c r="F172" s="1">
        <v>381</v>
      </c>
      <c r="G172" s="1">
        <v>7</v>
      </c>
      <c r="H172" s="1">
        <v>0</v>
      </c>
      <c r="I172" s="1">
        <v>57</v>
      </c>
      <c r="J172" s="1">
        <v>46</v>
      </c>
      <c r="K172" s="1">
        <v>192</v>
      </c>
      <c r="L172" s="1">
        <v>0</v>
      </c>
      <c r="M172" s="1">
        <v>1406</v>
      </c>
    </row>
    <row r="173" spans="1:13" ht="12.75">
      <c r="A173" s="1" t="s">
        <v>113</v>
      </c>
      <c r="B173" s="1">
        <v>3</v>
      </c>
      <c r="C173" s="1">
        <v>46</v>
      </c>
      <c r="D173" s="1">
        <v>2</v>
      </c>
      <c r="E173" s="1">
        <v>27</v>
      </c>
      <c r="F173" s="1">
        <v>27</v>
      </c>
      <c r="G173" s="1">
        <v>1</v>
      </c>
      <c r="H173" s="1">
        <v>0</v>
      </c>
      <c r="I173" s="1">
        <v>6</v>
      </c>
      <c r="J173" s="1">
        <v>3</v>
      </c>
      <c r="K173" s="1">
        <v>25</v>
      </c>
      <c r="L173" s="1">
        <v>0</v>
      </c>
      <c r="M173" s="1">
        <v>140</v>
      </c>
    </row>
    <row r="174" spans="1:13" ht="12.75">
      <c r="A174" s="1" t="s">
        <v>114</v>
      </c>
      <c r="B174" s="1">
        <v>2</v>
      </c>
      <c r="C174" s="1">
        <v>16</v>
      </c>
      <c r="D174" s="1">
        <v>11</v>
      </c>
      <c r="E174" s="1">
        <v>8</v>
      </c>
      <c r="F174" s="1">
        <v>13</v>
      </c>
      <c r="G174" s="1">
        <v>0</v>
      </c>
      <c r="H174" s="1">
        <v>0</v>
      </c>
      <c r="I174" s="1">
        <v>1</v>
      </c>
      <c r="J174" s="1">
        <v>2</v>
      </c>
      <c r="K174" s="1">
        <v>11</v>
      </c>
      <c r="L174" s="1">
        <v>0</v>
      </c>
      <c r="M174" s="1">
        <v>64</v>
      </c>
    </row>
    <row r="175" spans="1:13" ht="12.75">
      <c r="A175" s="1" t="s">
        <v>115</v>
      </c>
      <c r="B175" s="1">
        <v>129</v>
      </c>
      <c r="C175" s="1">
        <v>806</v>
      </c>
      <c r="D175" s="1">
        <v>283</v>
      </c>
      <c r="E175" s="1">
        <v>998</v>
      </c>
      <c r="F175" s="1">
        <v>977</v>
      </c>
      <c r="G175" s="1">
        <v>98</v>
      </c>
      <c r="H175" s="1">
        <v>0</v>
      </c>
      <c r="I175" s="1">
        <v>320</v>
      </c>
      <c r="J175" s="1">
        <v>103</v>
      </c>
      <c r="K175" s="1">
        <v>359</v>
      </c>
      <c r="L175" s="1">
        <v>0</v>
      </c>
      <c r="M175" s="1">
        <v>4073</v>
      </c>
    </row>
    <row r="176" spans="1:13" ht="12.75">
      <c r="A176" s="1" t="s">
        <v>116</v>
      </c>
      <c r="B176" s="1">
        <v>40</v>
      </c>
      <c r="C176" s="1">
        <v>779</v>
      </c>
      <c r="D176" s="1">
        <v>128</v>
      </c>
      <c r="E176" s="1">
        <v>720</v>
      </c>
      <c r="F176" s="1">
        <v>583</v>
      </c>
      <c r="G176" s="1">
        <v>41</v>
      </c>
      <c r="H176" s="1">
        <v>0</v>
      </c>
      <c r="I176" s="1">
        <v>152</v>
      </c>
      <c r="J176" s="1">
        <v>74</v>
      </c>
      <c r="K176" s="1">
        <v>197</v>
      </c>
      <c r="L176" s="1">
        <v>0</v>
      </c>
      <c r="M176" s="1">
        <v>2714</v>
      </c>
    </row>
    <row r="177" spans="1:13" ht="12.75">
      <c r="A177" s="1" t="s">
        <v>117</v>
      </c>
      <c r="B177" s="1">
        <v>31</v>
      </c>
      <c r="C177" s="1">
        <v>200</v>
      </c>
      <c r="D177" s="1">
        <v>115</v>
      </c>
      <c r="E177" s="1">
        <v>153</v>
      </c>
      <c r="F177" s="1">
        <v>142</v>
      </c>
      <c r="G177" s="1">
        <v>0</v>
      </c>
      <c r="H177" s="1">
        <v>0</v>
      </c>
      <c r="I177" s="1">
        <v>47</v>
      </c>
      <c r="J177" s="1">
        <v>31</v>
      </c>
      <c r="K177" s="1">
        <v>70</v>
      </c>
      <c r="L177" s="1">
        <v>0</v>
      </c>
      <c r="M177" s="1">
        <v>789</v>
      </c>
    </row>
    <row r="178" spans="1:13" ht="12.75">
      <c r="A178" s="1" t="s">
        <v>118</v>
      </c>
      <c r="B178" s="1">
        <v>200</v>
      </c>
      <c r="C178" s="1">
        <v>1785</v>
      </c>
      <c r="D178" s="1">
        <v>526</v>
      </c>
      <c r="E178" s="1">
        <v>1871</v>
      </c>
      <c r="F178" s="1">
        <v>1702</v>
      </c>
      <c r="G178" s="1">
        <v>139</v>
      </c>
      <c r="H178" s="1">
        <v>0</v>
      </c>
      <c r="I178" s="1">
        <v>519</v>
      </c>
      <c r="J178" s="1">
        <v>208</v>
      </c>
      <c r="K178" s="1">
        <v>626</v>
      </c>
      <c r="L178" s="1">
        <v>0</v>
      </c>
      <c r="M178" s="1">
        <v>7576</v>
      </c>
    </row>
    <row r="179" spans="1:13" ht="12.75">
      <c r="A179" s="1" t="s">
        <v>127</v>
      </c>
      <c r="B179" s="1">
        <v>0</v>
      </c>
      <c r="C179" s="1">
        <v>0</v>
      </c>
      <c r="D179" s="1">
        <v>0</v>
      </c>
      <c r="E179" s="1">
        <v>0</v>
      </c>
      <c r="F179" s="1">
        <v>0</v>
      </c>
      <c r="G179" s="1">
        <v>0</v>
      </c>
      <c r="H179" s="1">
        <v>0</v>
      </c>
      <c r="I179" s="1">
        <v>0</v>
      </c>
      <c r="J179" s="1">
        <v>0</v>
      </c>
      <c r="K179" s="1">
        <v>0</v>
      </c>
      <c r="L179" s="1">
        <v>0</v>
      </c>
      <c r="M179" s="1">
        <v>0</v>
      </c>
    </row>
    <row r="180" spans="1:13" ht="12.75">
      <c r="A180" s="1" t="s">
        <v>110</v>
      </c>
      <c r="B180" s="1">
        <v>0</v>
      </c>
      <c r="C180" s="1">
        <v>125</v>
      </c>
      <c r="D180" s="1">
        <v>0</v>
      </c>
      <c r="E180" s="1">
        <v>1256</v>
      </c>
      <c r="F180" s="1">
        <v>0</v>
      </c>
      <c r="G180" s="1">
        <v>11</v>
      </c>
      <c r="H180" s="1">
        <v>0</v>
      </c>
      <c r="I180" s="1">
        <v>0</v>
      </c>
      <c r="J180" s="1">
        <v>19</v>
      </c>
      <c r="K180" s="1">
        <v>152</v>
      </c>
      <c r="L180" s="1">
        <v>0</v>
      </c>
      <c r="M180" s="1">
        <v>1563</v>
      </c>
    </row>
    <row r="181" spans="1:13" ht="12.75">
      <c r="A181" s="1" t="s">
        <v>111</v>
      </c>
      <c r="B181" s="1">
        <v>0</v>
      </c>
      <c r="C181" s="1">
        <v>276</v>
      </c>
      <c r="D181" s="1">
        <v>0</v>
      </c>
      <c r="E181" s="1">
        <v>2751</v>
      </c>
      <c r="F181" s="1">
        <v>0</v>
      </c>
      <c r="G181" s="1">
        <v>11</v>
      </c>
      <c r="H181" s="1">
        <v>0</v>
      </c>
      <c r="I181" s="1">
        <v>0</v>
      </c>
      <c r="J181" s="1">
        <v>66</v>
      </c>
      <c r="K181" s="1">
        <v>1725</v>
      </c>
      <c r="L181" s="1">
        <v>0</v>
      </c>
      <c r="M181" s="1">
        <v>4829</v>
      </c>
    </row>
    <row r="182" spans="1:13" ht="12.75">
      <c r="A182" s="1" t="s">
        <v>112</v>
      </c>
      <c r="B182" s="1">
        <v>0</v>
      </c>
      <c r="C182" s="1">
        <v>610</v>
      </c>
      <c r="D182" s="1">
        <v>0</v>
      </c>
      <c r="E182" s="1">
        <v>4705</v>
      </c>
      <c r="F182" s="1">
        <v>0</v>
      </c>
      <c r="G182" s="1">
        <v>20</v>
      </c>
      <c r="H182" s="1">
        <v>0</v>
      </c>
      <c r="I182" s="1">
        <v>0</v>
      </c>
      <c r="J182" s="1">
        <v>109</v>
      </c>
      <c r="K182" s="1">
        <v>2183</v>
      </c>
      <c r="L182" s="1">
        <v>0</v>
      </c>
      <c r="M182" s="1">
        <v>7627</v>
      </c>
    </row>
    <row r="183" spans="1:13" ht="12.75">
      <c r="A183" s="1" t="s">
        <v>113</v>
      </c>
      <c r="B183" s="1">
        <v>0</v>
      </c>
      <c r="C183" s="1">
        <v>23</v>
      </c>
      <c r="D183" s="1">
        <v>0</v>
      </c>
      <c r="E183" s="1">
        <v>210</v>
      </c>
      <c r="F183" s="1">
        <v>0</v>
      </c>
      <c r="G183" s="1">
        <v>0</v>
      </c>
      <c r="H183" s="1">
        <v>0</v>
      </c>
      <c r="I183" s="1">
        <v>0</v>
      </c>
      <c r="J183" s="1">
        <v>3</v>
      </c>
      <c r="K183" s="1">
        <v>146</v>
      </c>
      <c r="L183" s="1">
        <v>0</v>
      </c>
      <c r="M183" s="1">
        <v>382</v>
      </c>
    </row>
    <row r="184" spans="1:13" ht="12.75">
      <c r="A184" s="1" t="s">
        <v>114</v>
      </c>
      <c r="B184" s="1">
        <v>0</v>
      </c>
      <c r="C184" s="1">
        <v>10</v>
      </c>
      <c r="D184" s="1">
        <v>0</v>
      </c>
      <c r="E184" s="1">
        <v>151</v>
      </c>
      <c r="F184" s="1">
        <v>0</v>
      </c>
      <c r="G184" s="1">
        <v>0</v>
      </c>
      <c r="H184" s="1">
        <v>0</v>
      </c>
      <c r="I184" s="1">
        <v>0</v>
      </c>
      <c r="J184" s="1">
        <v>2</v>
      </c>
      <c r="K184" s="1">
        <v>126</v>
      </c>
      <c r="L184" s="1">
        <v>0</v>
      </c>
      <c r="M184" s="1">
        <v>289</v>
      </c>
    </row>
    <row r="185" spans="1:13" ht="12.75">
      <c r="A185" s="1" t="s">
        <v>115</v>
      </c>
      <c r="B185" s="1">
        <v>0</v>
      </c>
      <c r="C185" s="1">
        <v>1044</v>
      </c>
      <c r="D185" s="1">
        <v>0</v>
      </c>
      <c r="E185" s="1">
        <v>9073</v>
      </c>
      <c r="F185" s="1">
        <v>0</v>
      </c>
      <c r="G185" s="1">
        <v>42</v>
      </c>
      <c r="H185" s="1">
        <v>0</v>
      </c>
      <c r="I185" s="1">
        <v>0</v>
      </c>
      <c r="J185" s="1">
        <v>199</v>
      </c>
      <c r="K185" s="1">
        <v>4332</v>
      </c>
      <c r="L185" s="1">
        <v>0</v>
      </c>
      <c r="M185" s="1">
        <v>14690</v>
      </c>
    </row>
    <row r="186" spans="1:13" ht="12.75">
      <c r="A186" s="1" t="s">
        <v>116</v>
      </c>
      <c r="B186" s="1">
        <v>0</v>
      </c>
      <c r="C186" s="1">
        <v>817</v>
      </c>
      <c r="D186" s="1">
        <v>0</v>
      </c>
      <c r="E186" s="1">
        <v>5408</v>
      </c>
      <c r="F186" s="1">
        <v>0</v>
      </c>
      <c r="G186" s="1">
        <v>16</v>
      </c>
      <c r="H186" s="1">
        <v>0</v>
      </c>
      <c r="I186" s="1">
        <v>0</v>
      </c>
      <c r="J186" s="1">
        <v>134</v>
      </c>
      <c r="K186" s="1">
        <v>554</v>
      </c>
      <c r="L186" s="1">
        <v>0</v>
      </c>
      <c r="M186" s="1">
        <v>6929</v>
      </c>
    </row>
    <row r="187" spans="1:13" ht="12.75">
      <c r="A187" s="1" t="s">
        <v>117</v>
      </c>
      <c r="B187" s="1">
        <v>0</v>
      </c>
      <c r="C187" s="1">
        <v>5998</v>
      </c>
      <c r="D187" s="1">
        <v>0</v>
      </c>
      <c r="E187" s="1">
        <v>4589</v>
      </c>
      <c r="F187" s="1">
        <v>0</v>
      </c>
      <c r="G187" s="1">
        <v>7</v>
      </c>
      <c r="H187" s="1">
        <v>0</v>
      </c>
      <c r="I187" s="1">
        <v>0</v>
      </c>
      <c r="J187" s="1">
        <v>117</v>
      </c>
      <c r="K187" s="1">
        <v>1477</v>
      </c>
      <c r="L187" s="1">
        <v>0</v>
      </c>
      <c r="M187" s="1">
        <v>12188</v>
      </c>
    </row>
    <row r="188" spans="1:13" ht="12.75">
      <c r="A188" s="1" t="s">
        <v>118</v>
      </c>
      <c r="B188" s="1">
        <v>0</v>
      </c>
      <c r="C188" s="1">
        <v>7859</v>
      </c>
      <c r="D188" s="1">
        <v>0</v>
      </c>
      <c r="E188" s="1">
        <v>19070</v>
      </c>
      <c r="F188" s="1">
        <v>0</v>
      </c>
      <c r="G188" s="1">
        <v>65</v>
      </c>
      <c r="H188" s="1">
        <v>0</v>
      </c>
      <c r="I188" s="1">
        <v>0</v>
      </c>
      <c r="J188" s="1">
        <v>450</v>
      </c>
      <c r="K188" s="1">
        <v>6363</v>
      </c>
      <c r="L188" s="1">
        <v>0</v>
      </c>
      <c r="M188" s="1">
        <v>33807</v>
      </c>
    </row>
    <row r="189" spans="1:13" ht="12.75">
      <c r="A189" s="1" t="s">
        <v>128</v>
      </c>
      <c r="B189" s="1">
        <v>0</v>
      </c>
      <c r="C189" s="1">
        <v>0</v>
      </c>
      <c r="D189" s="1">
        <v>0</v>
      </c>
      <c r="E189" s="1">
        <v>0</v>
      </c>
      <c r="F189" s="1">
        <v>0</v>
      </c>
      <c r="G189" s="1">
        <v>0</v>
      </c>
      <c r="H189" s="1">
        <v>0</v>
      </c>
      <c r="I189" s="1">
        <v>0</v>
      </c>
      <c r="J189" s="1">
        <v>0</v>
      </c>
      <c r="K189" s="1">
        <v>0</v>
      </c>
      <c r="L189" s="1">
        <v>0</v>
      </c>
      <c r="M189" s="1">
        <v>0</v>
      </c>
    </row>
    <row r="190" spans="1:13" ht="12.75">
      <c r="A190" s="1" t="s">
        <v>110</v>
      </c>
      <c r="B190" s="1">
        <v>26</v>
      </c>
      <c r="C190" s="1">
        <v>241</v>
      </c>
      <c r="D190" s="1">
        <v>130</v>
      </c>
      <c r="E190" s="1">
        <v>1588</v>
      </c>
      <c r="F190" s="1">
        <v>233</v>
      </c>
      <c r="G190" s="1">
        <v>61</v>
      </c>
      <c r="H190" s="1">
        <v>0</v>
      </c>
      <c r="I190" s="1">
        <v>68</v>
      </c>
      <c r="J190" s="1">
        <v>27</v>
      </c>
      <c r="K190" s="1">
        <v>176</v>
      </c>
      <c r="L190" s="1">
        <v>0</v>
      </c>
      <c r="M190" s="1">
        <v>2550</v>
      </c>
    </row>
    <row r="191" spans="1:13" ht="12.75">
      <c r="A191" s="1" t="s">
        <v>111</v>
      </c>
      <c r="B191" s="1">
        <v>75</v>
      </c>
      <c r="C191" s="1">
        <v>468</v>
      </c>
      <c r="D191" s="1">
        <v>86</v>
      </c>
      <c r="E191" s="1">
        <v>3172</v>
      </c>
      <c r="F191" s="1">
        <v>323</v>
      </c>
      <c r="G191" s="1">
        <v>51</v>
      </c>
      <c r="H191" s="1">
        <v>0</v>
      </c>
      <c r="I191" s="1">
        <v>188</v>
      </c>
      <c r="J191" s="1">
        <v>110</v>
      </c>
      <c r="K191" s="1">
        <v>1832</v>
      </c>
      <c r="L191" s="1">
        <v>0</v>
      </c>
      <c r="M191" s="1">
        <v>6305</v>
      </c>
    </row>
    <row r="192" spans="1:13" ht="12.75">
      <c r="A192" s="1" t="s">
        <v>112</v>
      </c>
      <c r="B192" s="1">
        <v>23</v>
      </c>
      <c r="C192" s="1">
        <v>1046</v>
      </c>
      <c r="D192" s="1">
        <v>54</v>
      </c>
      <c r="E192" s="1">
        <v>4915</v>
      </c>
      <c r="F192" s="1">
        <v>381</v>
      </c>
      <c r="G192" s="1">
        <v>27</v>
      </c>
      <c r="H192" s="1">
        <v>0</v>
      </c>
      <c r="I192" s="1">
        <v>57</v>
      </c>
      <c r="J192" s="1">
        <v>155</v>
      </c>
      <c r="K192" s="1">
        <v>2375</v>
      </c>
      <c r="L192" s="1">
        <v>0</v>
      </c>
      <c r="M192" s="1">
        <v>9033</v>
      </c>
    </row>
    <row r="193" spans="1:13" ht="12.75">
      <c r="A193" s="1" t="s">
        <v>113</v>
      </c>
      <c r="B193" s="1">
        <v>3</v>
      </c>
      <c r="C193" s="1">
        <v>69</v>
      </c>
      <c r="D193" s="1">
        <v>2</v>
      </c>
      <c r="E193" s="1">
        <v>237</v>
      </c>
      <c r="F193" s="1">
        <v>27</v>
      </c>
      <c r="G193" s="1">
        <v>1</v>
      </c>
      <c r="H193" s="1">
        <v>0</v>
      </c>
      <c r="I193" s="1">
        <v>6</v>
      </c>
      <c r="J193" s="1">
        <v>6</v>
      </c>
      <c r="K193" s="1">
        <v>171</v>
      </c>
      <c r="L193" s="1">
        <v>0</v>
      </c>
      <c r="M193" s="1">
        <v>522</v>
      </c>
    </row>
    <row r="194" spans="1:13" ht="12.75">
      <c r="A194" s="1" t="s">
        <v>114</v>
      </c>
      <c r="B194" s="1">
        <v>2</v>
      </c>
      <c r="C194" s="1">
        <v>26</v>
      </c>
      <c r="D194" s="1">
        <v>11</v>
      </c>
      <c r="E194" s="1">
        <v>159</v>
      </c>
      <c r="F194" s="1">
        <v>13</v>
      </c>
      <c r="G194" s="1">
        <v>0</v>
      </c>
      <c r="H194" s="1">
        <v>0</v>
      </c>
      <c r="I194" s="1">
        <v>1</v>
      </c>
      <c r="J194" s="1">
        <v>4</v>
      </c>
      <c r="K194" s="1">
        <v>137</v>
      </c>
      <c r="L194" s="1">
        <v>0</v>
      </c>
      <c r="M194" s="1">
        <v>353</v>
      </c>
    </row>
    <row r="195" spans="1:13" ht="12.75">
      <c r="A195" s="1" t="s">
        <v>115</v>
      </c>
      <c r="B195" s="1">
        <v>129</v>
      </c>
      <c r="C195" s="1">
        <v>1850</v>
      </c>
      <c r="D195" s="1">
        <v>283</v>
      </c>
      <c r="E195" s="1">
        <v>10071</v>
      </c>
      <c r="F195" s="1">
        <v>977</v>
      </c>
      <c r="G195" s="1">
        <v>140</v>
      </c>
      <c r="H195" s="1">
        <v>0</v>
      </c>
      <c r="I195" s="1">
        <v>320</v>
      </c>
      <c r="J195" s="1">
        <v>302</v>
      </c>
      <c r="K195" s="1">
        <v>4691</v>
      </c>
      <c r="L195" s="1">
        <v>0</v>
      </c>
      <c r="M195" s="1">
        <v>18763</v>
      </c>
    </row>
    <row r="196" spans="1:13" ht="12.75">
      <c r="A196" s="1" t="s">
        <v>116</v>
      </c>
      <c r="B196" s="1">
        <v>40</v>
      </c>
      <c r="C196" s="1">
        <v>1596</v>
      </c>
      <c r="D196" s="1">
        <v>128</v>
      </c>
      <c r="E196" s="1">
        <v>6128</v>
      </c>
      <c r="F196" s="1">
        <v>583</v>
      </c>
      <c r="G196" s="1">
        <v>57</v>
      </c>
      <c r="H196" s="1">
        <v>0</v>
      </c>
      <c r="I196" s="1">
        <v>152</v>
      </c>
      <c r="J196" s="1">
        <v>208</v>
      </c>
      <c r="K196" s="1">
        <v>751</v>
      </c>
      <c r="L196" s="1">
        <v>0</v>
      </c>
      <c r="M196" s="1">
        <v>9643</v>
      </c>
    </row>
    <row r="197" spans="1:13" ht="12.75">
      <c r="A197" s="1" t="s">
        <v>117</v>
      </c>
      <c r="B197" s="1">
        <v>31</v>
      </c>
      <c r="C197" s="1">
        <v>6198</v>
      </c>
      <c r="D197" s="1">
        <v>115</v>
      </c>
      <c r="E197" s="1">
        <v>4742</v>
      </c>
      <c r="F197" s="1">
        <v>142</v>
      </c>
      <c r="G197" s="1">
        <v>7</v>
      </c>
      <c r="H197" s="1">
        <v>0</v>
      </c>
      <c r="I197" s="1">
        <v>47</v>
      </c>
      <c r="J197" s="1">
        <v>148</v>
      </c>
      <c r="K197" s="1">
        <v>1547</v>
      </c>
      <c r="L197" s="1">
        <v>0</v>
      </c>
      <c r="M197" s="1">
        <v>12977</v>
      </c>
    </row>
    <row r="198" spans="1:13" ht="12.75">
      <c r="A198" s="1" t="s">
        <v>118</v>
      </c>
      <c r="B198" s="1">
        <v>200</v>
      </c>
      <c r="C198" s="1">
        <v>9644</v>
      </c>
      <c r="D198" s="1">
        <v>526</v>
      </c>
      <c r="E198" s="1">
        <v>20941</v>
      </c>
      <c r="F198" s="1">
        <v>1702</v>
      </c>
      <c r="G198" s="1">
        <v>204</v>
      </c>
      <c r="H198" s="1">
        <v>0</v>
      </c>
      <c r="I198" s="1">
        <v>519</v>
      </c>
      <c r="J198" s="1">
        <v>658</v>
      </c>
      <c r="K198" s="1">
        <v>6989</v>
      </c>
      <c r="L198" s="1">
        <v>0</v>
      </c>
      <c r="M198" s="1">
        <v>41383</v>
      </c>
    </row>
    <row r="199" spans="1:13" ht="12.75">
      <c r="A199" s="1" t="s">
        <v>129</v>
      </c>
      <c r="B199" s="1">
        <v>0</v>
      </c>
      <c r="C199" s="1">
        <v>0</v>
      </c>
      <c r="D199" s="1">
        <v>0</v>
      </c>
      <c r="E199" s="1">
        <v>0</v>
      </c>
      <c r="F199" s="1">
        <v>0</v>
      </c>
      <c r="G199" s="1">
        <v>0</v>
      </c>
      <c r="H199" s="1">
        <v>0</v>
      </c>
      <c r="I199" s="1">
        <v>0</v>
      </c>
      <c r="J199" s="1">
        <v>0</v>
      </c>
      <c r="K199" s="1">
        <v>0</v>
      </c>
      <c r="L199" s="1">
        <v>0</v>
      </c>
      <c r="M199" s="1">
        <v>0</v>
      </c>
    </row>
    <row r="200" spans="1:13" ht="12.75">
      <c r="A200" s="1" t="s">
        <v>244</v>
      </c>
      <c r="B200" s="1">
        <v>0</v>
      </c>
      <c r="C200" s="1">
        <v>0</v>
      </c>
      <c r="D200" s="1">
        <v>0</v>
      </c>
      <c r="E200" s="1">
        <v>0</v>
      </c>
      <c r="F200" s="1">
        <v>0</v>
      </c>
      <c r="G200" s="1">
        <v>0</v>
      </c>
      <c r="H200" s="1">
        <v>0</v>
      </c>
      <c r="I200" s="1">
        <v>0</v>
      </c>
      <c r="J200" s="1">
        <v>0</v>
      </c>
      <c r="K200" s="1">
        <v>0</v>
      </c>
      <c r="L200" s="1">
        <v>0</v>
      </c>
      <c r="M200" s="1">
        <v>0</v>
      </c>
    </row>
    <row r="201" spans="1:13" ht="12.75">
      <c r="A201" s="1" t="s">
        <v>130</v>
      </c>
      <c r="B201" s="1">
        <v>0</v>
      </c>
      <c r="C201" s="1">
        <v>0</v>
      </c>
      <c r="D201" s="1">
        <v>0</v>
      </c>
      <c r="E201" s="1">
        <v>0</v>
      </c>
      <c r="F201" s="1">
        <v>0</v>
      </c>
      <c r="G201" s="1">
        <v>0</v>
      </c>
      <c r="H201" s="1">
        <v>0</v>
      </c>
      <c r="I201" s="1">
        <v>0</v>
      </c>
      <c r="J201" s="1">
        <v>0</v>
      </c>
      <c r="K201" s="1">
        <v>0</v>
      </c>
      <c r="L201" s="1">
        <v>0</v>
      </c>
      <c r="M201" s="1">
        <v>0</v>
      </c>
    </row>
    <row r="202" spans="1:13" ht="12.75">
      <c r="A202" s="1" t="s">
        <v>245</v>
      </c>
      <c r="B202" s="1">
        <v>0</v>
      </c>
      <c r="C202" s="1">
        <v>0</v>
      </c>
      <c r="D202" s="1">
        <v>0</v>
      </c>
      <c r="E202" s="1">
        <v>0</v>
      </c>
      <c r="F202" s="1">
        <v>0</v>
      </c>
      <c r="G202" s="1">
        <v>0</v>
      </c>
      <c r="H202" s="1">
        <v>0</v>
      </c>
      <c r="I202" s="1">
        <v>0</v>
      </c>
      <c r="J202" s="1">
        <v>0</v>
      </c>
      <c r="K202" s="1">
        <v>0</v>
      </c>
      <c r="L202" s="1">
        <v>0</v>
      </c>
      <c r="M202" s="1">
        <v>0</v>
      </c>
    </row>
    <row r="203" spans="1:13" ht="12.75">
      <c r="A203" s="1" t="s">
        <v>246</v>
      </c>
      <c r="B203" s="1">
        <v>0</v>
      </c>
      <c r="C203" s="1">
        <v>0</v>
      </c>
      <c r="D203" s="1">
        <v>0</v>
      </c>
      <c r="E203" s="1">
        <v>0</v>
      </c>
      <c r="F203" s="1">
        <v>0</v>
      </c>
      <c r="G203" s="1">
        <v>0</v>
      </c>
      <c r="H203" s="1">
        <v>0</v>
      </c>
      <c r="I203" s="1">
        <v>0</v>
      </c>
      <c r="J203" s="1">
        <v>0</v>
      </c>
      <c r="K203" s="1">
        <v>0</v>
      </c>
      <c r="L203" s="1">
        <v>0</v>
      </c>
      <c r="M203"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M54"/>
  <sheetViews>
    <sheetView workbookViewId="0" topLeftCell="A34">
      <selection activeCell="I45" sqref="I45"/>
    </sheetView>
  </sheetViews>
  <sheetFormatPr defaultColWidth="9.140625" defaultRowHeight="12.75"/>
  <cols>
    <col min="1" max="1" width="10.00390625" style="0" customWidth="1"/>
    <col min="5" max="5" width="10.00390625" style="0" bestFit="1" customWidth="1"/>
  </cols>
  <sheetData>
    <row r="1" spans="1:3" ht="12.75">
      <c r="A1" t="s">
        <v>131</v>
      </c>
      <c r="B1" t="s">
        <v>132</v>
      </c>
      <c r="C1" t="s">
        <v>133</v>
      </c>
    </row>
    <row r="3" spans="1:9" ht="12.75">
      <c r="A3" t="s">
        <v>134</v>
      </c>
      <c r="B3" t="s">
        <v>135</v>
      </c>
      <c r="C3" t="s">
        <v>136</v>
      </c>
      <c r="D3" t="s">
        <v>137</v>
      </c>
      <c r="E3" t="s">
        <v>138</v>
      </c>
      <c r="F3" t="s">
        <v>139</v>
      </c>
      <c r="G3" t="s">
        <v>140</v>
      </c>
      <c r="H3" t="s">
        <v>141</v>
      </c>
      <c r="I3" t="s">
        <v>404</v>
      </c>
    </row>
    <row r="4" spans="1:5" ht="12.75">
      <c r="A4" t="s">
        <v>27</v>
      </c>
      <c r="B4" t="s">
        <v>25</v>
      </c>
      <c r="C4" t="s">
        <v>142</v>
      </c>
      <c r="D4" t="s">
        <v>31</v>
      </c>
      <c r="E4" t="s">
        <v>35</v>
      </c>
    </row>
    <row r="5" ht="12.75">
      <c r="A5" t="s">
        <v>143</v>
      </c>
    </row>
    <row r="6" spans="1:5" ht="12.75">
      <c r="A6">
        <v>3085156</v>
      </c>
      <c r="B6">
        <v>7519105</v>
      </c>
      <c r="C6">
        <v>2408212</v>
      </c>
      <c r="D6">
        <v>109127</v>
      </c>
      <c r="E6">
        <v>13121599</v>
      </c>
    </row>
    <row r="8" spans="1:9" ht="12.75">
      <c r="A8" t="s">
        <v>144</v>
      </c>
      <c r="B8" t="s">
        <v>135</v>
      </c>
      <c r="C8" t="s">
        <v>136</v>
      </c>
      <c r="D8" t="s">
        <v>137</v>
      </c>
      <c r="E8" t="s">
        <v>138</v>
      </c>
      <c r="F8" t="s">
        <v>139</v>
      </c>
      <c r="G8" t="s">
        <v>140</v>
      </c>
      <c r="H8" t="s">
        <v>141</v>
      </c>
      <c r="I8" t="s">
        <v>404</v>
      </c>
    </row>
    <row r="9" spans="1:5" ht="12.75">
      <c r="A9" t="s">
        <v>27</v>
      </c>
      <c r="B9" t="s">
        <v>25</v>
      </c>
      <c r="C9" t="s">
        <v>142</v>
      </c>
      <c r="D9" t="s">
        <v>31</v>
      </c>
      <c r="E9" t="s">
        <v>35</v>
      </c>
    </row>
    <row r="10" ht="12.75">
      <c r="A10" t="s">
        <v>145</v>
      </c>
    </row>
    <row r="11" spans="1:5" ht="12.75">
      <c r="A11">
        <v>18357</v>
      </c>
      <c r="B11">
        <v>45752</v>
      </c>
      <c r="C11">
        <v>15012</v>
      </c>
      <c r="D11">
        <v>10521</v>
      </c>
      <c r="E11">
        <v>89642</v>
      </c>
    </row>
    <row r="14" spans="1:6" ht="12.75">
      <c r="A14" t="s">
        <v>146</v>
      </c>
      <c r="B14" t="s">
        <v>147</v>
      </c>
      <c r="C14" t="s">
        <v>138</v>
      </c>
      <c r="D14" t="s">
        <v>140</v>
      </c>
      <c r="E14" t="s">
        <v>148</v>
      </c>
      <c r="F14" t="s">
        <v>149</v>
      </c>
    </row>
    <row r="15" spans="1:7" ht="12.75">
      <c r="A15" t="s">
        <v>150</v>
      </c>
      <c r="B15" t="s">
        <v>151</v>
      </c>
      <c r="C15" t="s">
        <v>27</v>
      </c>
      <c r="D15" t="s">
        <v>25</v>
      </c>
      <c r="E15" t="s">
        <v>142</v>
      </c>
      <c r="F15" t="s">
        <v>31</v>
      </c>
      <c r="G15" t="s">
        <v>35</v>
      </c>
    </row>
    <row r="16" ht="12.75">
      <c r="A16" t="s">
        <v>152</v>
      </c>
    </row>
    <row r="17" spans="1:7" ht="12.75">
      <c r="A17" s="52">
        <v>36580</v>
      </c>
      <c r="B17" s="52">
        <v>36799</v>
      </c>
      <c r="C17">
        <v>331</v>
      </c>
      <c r="D17">
        <v>1372</v>
      </c>
      <c r="E17">
        <v>110</v>
      </c>
      <c r="F17">
        <v>52</v>
      </c>
      <c r="G17">
        <f>SUM(C17:F17)</f>
        <v>1865</v>
      </c>
    </row>
    <row r="20" spans="1:5" ht="12.75">
      <c r="A20" t="s">
        <v>153</v>
      </c>
      <c r="D20" t="s">
        <v>148</v>
      </c>
      <c r="E20" t="s">
        <v>149</v>
      </c>
    </row>
    <row r="21" spans="1:7" ht="12.75">
      <c r="A21" t="s">
        <v>150</v>
      </c>
      <c r="B21" t="s">
        <v>151</v>
      </c>
      <c r="C21" t="s">
        <v>27</v>
      </c>
      <c r="D21" t="s">
        <v>25</v>
      </c>
      <c r="E21" t="s">
        <v>142</v>
      </c>
      <c r="F21" t="s">
        <v>31</v>
      </c>
      <c r="G21" t="s">
        <v>35</v>
      </c>
    </row>
    <row r="22" ht="12.75">
      <c r="A22" t="s">
        <v>154</v>
      </c>
    </row>
    <row r="23" spans="1:7" ht="12.75">
      <c r="A23" s="52">
        <v>36580</v>
      </c>
      <c r="B23" s="52">
        <v>36799</v>
      </c>
      <c r="C23">
        <v>185</v>
      </c>
      <c r="D23">
        <v>1129</v>
      </c>
      <c r="E23">
        <v>50</v>
      </c>
      <c r="F23">
        <v>34</v>
      </c>
      <c r="G23">
        <f>SUM(C23:F23)</f>
        <v>1398</v>
      </c>
    </row>
    <row r="26" spans="1:4" ht="12.75">
      <c r="A26" t="s">
        <v>155</v>
      </c>
      <c r="B26" t="s">
        <v>156</v>
      </c>
      <c r="C26" t="s">
        <v>148</v>
      </c>
      <c r="D26" t="s">
        <v>149</v>
      </c>
    </row>
    <row r="27" spans="1:3" ht="12.75">
      <c r="A27" t="s">
        <v>157</v>
      </c>
      <c r="B27" t="s">
        <v>155</v>
      </c>
      <c r="C27" t="s">
        <v>158</v>
      </c>
    </row>
    <row r="28" spans="2:11" ht="12.75">
      <c r="B28">
        <v>2</v>
      </c>
      <c r="C28" t="s">
        <v>159</v>
      </c>
      <c r="D28" t="s">
        <v>160</v>
      </c>
      <c r="E28" t="s">
        <v>161</v>
      </c>
      <c r="F28" t="s">
        <v>162</v>
      </c>
      <c r="G28" t="s">
        <v>163</v>
      </c>
      <c r="H28" t="s">
        <v>164</v>
      </c>
      <c r="I28" t="s">
        <v>165</v>
      </c>
      <c r="J28" t="s">
        <v>166</v>
      </c>
      <c r="K28" t="s">
        <v>167</v>
      </c>
    </row>
    <row r="29" spans="2:11" ht="12.75">
      <c r="B29">
        <v>2</v>
      </c>
      <c r="C29" t="s">
        <v>159</v>
      </c>
      <c r="D29" t="s">
        <v>160</v>
      </c>
      <c r="E29" t="s">
        <v>161</v>
      </c>
      <c r="F29" t="s">
        <v>166</v>
      </c>
      <c r="G29" t="s">
        <v>163</v>
      </c>
      <c r="H29" t="s">
        <v>164</v>
      </c>
      <c r="I29" t="s">
        <v>165</v>
      </c>
      <c r="J29" t="s">
        <v>166</v>
      </c>
      <c r="K29" t="s">
        <v>168</v>
      </c>
    </row>
    <row r="30" spans="2:13" ht="12.75">
      <c r="B30">
        <v>1</v>
      </c>
      <c r="C30" t="s">
        <v>169</v>
      </c>
      <c r="D30" t="s">
        <v>170</v>
      </c>
      <c r="E30" t="s">
        <v>171</v>
      </c>
      <c r="F30" t="s">
        <v>160</v>
      </c>
      <c r="G30" t="s">
        <v>161</v>
      </c>
      <c r="H30" t="s">
        <v>162</v>
      </c>
      <c r="I30" t="s">
        <v>163</v>
      </c>
      <c r="J30" t="s">
        <v>164</v>
      </c>
      <c r="K30" t="s">
        <v>165</v>
      </c>
      <c r="L30" t="s">
        <v>166</v>
      </c>
      <c r="M30">
        <v>1</v>
      </c>
    </row>
    <row r="31" spans="2:13" ht="12.75">
      <c r="B31">
        <v>1</v>
      </c>
      <c r="C31" t="s">
        <v>169</v>
      </c>
      <c r="D31" t="s">
        <v>170</v>
      </c>
      <c r="E31" t="s">
        <v>171</v>
      </c>
      <c r="F31" t="s">
        <v>160</v>
      </c>
      <c r="G31" t="s">
        <v>161</v>
      </c>
      <c r="H31" t="s">
        <v>166</v>
      </c>
      <c r="I31" t="s">
        <v>163</v>
      </c>
      <c r="J31" t="s">
        <v>164</v>
      </c>
      <c r="K31" t="s">
        <v>165</v>
      </c>
      <c r="L31" t="s">
        <v>166</v>
      </c>
      <c r="M31">
        <v>0</v>
      </c>
    </row>
    <row r="32" ht="12.75">
      <c r="A32" t="s">
        <v>172</v>
      </c>
    </row>
    <row r="33" spans="1:7" ht="12.75">
      <c r="A33" t="s">
        <v>150</v>
      </c>
      <c r="B33" t="s">
        <v>151</v>
      </c>
      <c r="C33" t="s">
        <v>27</v>
      </c>
      <c r="D33" t="s">
        <v>25</v>
      </c>
      <c r="E33" t="s">
        <v>142</v>
      </c>
      <c r="F33" t="s">
        <v>31</v>
      </c>
      <c r="G33" t="s">
        <v>35</v>
      </c>
    </row>
    <row r="34" spans="1:3" ht="12.75">
      <c r="A34" t="s">
        <v>173</v>
      </c>
      <c r="B34" t="s">
        <v>173</v>
      </c>
      <c r="C34" t="s">
        <v>174</v>
      </c>
    </row>
    <row r="35" spans="1:7" ht="12.75">
      <c r="A35" s="52">
        <v>36580</v>
      </c>
      <c r="B35" s="52">
        <v>36799</v>
      </c>
      <c r="C35">
        <v>231</v>
      </c>
      <c r="D35">
        <v>603</v>
      </c>
      <c r="E35">
        <v>82</v>
      </c>
      <c r="F35">
        <v>29</v>
      </c>
      <c r="G35">
        <f>SUM(C35:F35)</f>
        <v>945</v>
      </c>
    </row>
    <row r="38" spans="1:6" ht="12.75">
      <c r="A38" t="s">
        <v>175</v>
      </c>
      <c r="B38" t="s">
        <v>176</v>
      </c>
      <c r="C38" t="s">
        <v>177</v>
      </c>
      <c r="D38" t="s">
        <v>178</v>
      </c>
      <c r="E38" t="s">
        <v>148</v>
      </c>
      <c r="F38" t="s">
        <v>179</v>
      </c>
    </row>
    <row r="39" spans="1:4" ht="12.75">
      <c r="A39" t="s">
        <v>27</v>
      </c>
      <c r="B39" t="s">
        <v>25</v>
      </c>
      <c r="C39" t="s">
        <v>142</v>
      </c>
      <c r="D39" t="s">
        <v>31</v>
      </c>
    </row>
    <row r="40" spans="1:2" ht="12.75">
      <c r="A40" t="s">
        <v>180</v>
      </c>
      <c r="B40" t="s">
        <v>181</v>
      </c>
    </row>
    <row r="41" spans="1:5" ht="12.75">
      <c r="A41">
        <v>2604</v>
      </c>
      <c r="B41">
        <v>12671</v>
      </c>
      <c r="C41">
        <v>2463</v>
      </c>
      <c r="D41">
        <v>85</v>
      </c>
      <c r="E41">
        <f>SUM(A41:D41)</f>
        <v>17823</v>
      </c>
    </row>
    <row r="44" spans="1:7" ht="12.75">
      <c r="A44" t="s">
        <v>134</v>
      </c>
      <c r="B44" t="s">
        <v>135</v>
      </c>
      <c r="C44" t="s">
        <v>405</v>
      </c>
      <c r="D44" t="s">
        <v>406</v>
      </c>
      <c r="E44" t="s">
        <v>407</v>
      </c>
      <c r="F44" t="s">
        <v>140</v>
      </c>
      <c r="G44" t="s">
        <v>408</v>
      </c>
    </row>
    <row r="45" spans="1:5" ht="12.75">
      <c r="A45" t="s">
        <v>27</v>
      </c>
      <c r="B45" t="s">
        <v>25</v>
      </c>
      <c r="C45" t="s">
        <v>142</v>
      </c>
      <c r="D45" t="s">
        <v>31</v>
      </c>
      <c r="E45" t="s">
        <v>35</v>
      </c>
    </row>
    <row r="46" ht="12.75">
      <c r="A46" t="s">
        <v>143</v>
      </c>
    </row>
    <row r="47" spans="1:5" ht="12.75">
      <c r="A47">
        <v>81661261</v>
      </c>
      <c r="B47">
        <v>7614064</v>
      </c>
      <c r="C47">
        <v>14379568</v>
      </c>
      <c r="D47">
        <v>110027</v>
      </c>
      <c r="E47">
        <v>103764921</v>
      </c>
    </row>
    <row r="49" spans="1:6" ht="12.75">
      <c r="A49" t="s">
        <v>144</v>
      </c>
      <c r="B49" t="s">
        <v>135</v>
      </c>
      <c r="C49" t="s">
        <v>405</v>
      </c>
      <c r="D49" t="s">
        <v>406</v>
      </c>
      <c r="E49" t="s">
        <v>407</v>
      </c>
      <c r="F49" t="s">
        <v>140</v>
      </c>
    </row>
    <row r="50" spans="1:5" ht="12.75">
      <c r="A50" t="s">
        <v>27</v>
      </c>
      <c r="B50" t="s">
        <v>25</v>
      </c>
      <c r="C50" t="s">
        <v>142</v>
      </c>
      <c r="D50" t="s">
        <v>31</v>
      </c>
      <c r="E50" t="s">
        <v>35</v>
      </c>
    </row>
    <row r="51" ht="12.75">
      <c r="A51" t="s">
        <v>143</v>
      </c>
    </row>
    <row r="52" spans="1:5" ht="12.75">
      <c r="A52">
        <v>687875</v>
      </c>
      <c r="B52">
        <v>46574</v>
      </c>
      <c r="C52">
        <v>330728</v>
      </c>
      <c r="D52">
        <v>10898</v>
      </c>
      <c r="E52">
        <v>1076075</v>
      </c>
    </row>
    <row r="54" ht="12.75">
      <c r="A54" s="106" t="s">
        <v>419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sylvia devlin</cp:lastModifiedBy>
  <cp:lastPrinted>2001-04-11T02:28:44Z</cp:lastPrinted>
  <dcterms:created xsi:type="dcterms:W3CDTF">1997-11-17T15:13:16Z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